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285" windowHeight="6480" activeTab="0"/>
  </bookViews>
  <sheets>
    <sheet name="СОТРУДНИЧЕСТВО" sheetId="1" r:id="rId1"/>
    <sheet name="прайс 2015 розница" sheetId="2" r:id="rId2"/>
    <sheet name="прайс 2015 мелкий опт" sheetId="3" r:id="rId3"/>
    <sheet name="прайс 2015 опт" sheetId="4" r:id="rId4"/>
    <sheet name="Лист1" sheetId="5" state="hidden" r:id="rId5"/>
  </sheets>
  <definedNames>
    <definedName name="RE">'прайс 2015 мелкий опт'!$AA$2</definedName>
    <definedName name="Z_9AD84A20_E984_4FA1_AC26_578AE3658B46_.wvu.PrintArea" localSheetId="2" hidden="1">'прайс 2015 мелкий опт'!$A$1:$Q$381</definedName>
    <definedName name="Z_9AD84A20_E984_4FA1_AC26_578AE3658B46_.wvu.PrintArea" localSheetId="3" hidden="1">'прайс 2015 опт'!$A$1:$Q$381</definedName>
    <definedName name="Z_9AD84A20_E984_4FA1_AC26_578AE3658B46_.wvu.PrintArea" localSheetId="1" hidden="1">'прайс 2015 розница'!$A$1:$Q$381</definedName>
    <definedName name="Z_9AD84A20_E984_4FA1_AC26_578AE3658B46_.wvu.PrintArea" localSheetId="0" hidden="1">'СОТРУДНИЧЕСТВО'!$B$1:$I$40</definedName>
    <definedName name="Z_9AD84A20_E984_4FA1_AC26_578AE3658B46_.wvu.Rows" localSheetId="2" hidden="1">'прайс 2015 мелкий опт'!$124:$124</definedName>
    <definedName name="Z_9AD84A20_E984_4FA1_AC26_578AE3658B46_.wvu.Rows" localSheetId="3" hidden="1">'прайс 2015 опт'!$124:$124</definedName>
    <definedName name="Z_9AD84A20_E984_4FA1_AC26_578AE3658B46_.wvu.Rows" localSheetId="1" hidden="1">'прайс 2015 розница'!$124:$124</definedName>
    <definedName name="Z_9AD84A20_E984_4FA1_AC26_578AE3658B46_.wvu.Rows" localSheetId="0" hidden="1">'СОТРУДНИЧЕСТВО'!#REF!</definedName>
    <definedName name="Z_A83C6D6D_D712_48AA_B2E6_8B6C0A3819DE_.wvu.PrintArea" localSheetId="2" hidden="1">'прайс 2015 мелкий опт'!$A$1:$Q$381</definedName>
    <definedName name="Z_A83C6D6D_D712_48AA_B2E6_8B6C0A3819DE_.wvu.PrintArea" localSheetId="3" hidden="1">'прайс 2015 опт'!$A$1:$Q$381</definedName>
    <definedName name="Z_A83C6D6D_D712_48AA_B2E6_8B6C0A3819DE_.wvu.PrintArea" localSheetId="1" hidden="1">'прайс 2015 розница'!$A$1:$Q$381</definedName>
    <definedName name="Z_A83C6D6D_D712_48AA_B2E6_8B6C0A3819DE_.wvu.PrintArea" localSheetId="0" hidden="1">'СОТРУДНИЧЕСТВО'!$B$1:$I$40</definedName>
    <definedName name="Z_A83C6D6D_D712_48AA_B2E6_8B6C0A3819DE_.wvu.Rows" localSheetId="2" hidden="1">'прайс 2015 мелкий опт'!$1:$1,'прайс 2015 мелкий опт'!$124:$124</definedName>
    <definedName name="Z_A83C6D6D_D712_48AA_B2E6_8B6C0A3819DE_.wvu.Rows" localSheetId="3" hidden="1">'прайс 2015 опт'!$1:$1,'прайс 2015 опт'!$124:$124</definedName>
    <definedName name="Z_A83C6D6D_D712_48AA_B2E6_8B6C0A3819DE_.wvu.Rows" localSheetId="1" hidden="1">'прайс 2015 розница'!$1:$1,'прайс 2015 розница'!$124:$124</definedName>
    <definedName name="Z_A83C6D6D_D712_48AA_B2E6_8B6C0A3819DE_.wvu.Rows" localSheetId="0" hidden="1">'СОТРУДНИЧЕСТВО'!$1:$1,'СОТРУДНИЧЕСТВО'!#REF!</definedName>
    <definedName name="ВЫСОК" localSheetId="3">'прайс 2015 опт'!$R$1</definedName>
    <definedName name="ВЫСОК">'прайс 2015 мелкий опт'!$R$1</definedName>
    <definedName name="КУРС">'прайс 2015 опт'!$AA$2</definedName>
    <definedName name="НИЗК" localSheetId="3">'прайс 2015 опт'!$T$1</definedName>
    <definedName name="НИЗК">'прайс 2015 мелкий опт'!$T$1</definedName>
    <definedName name="_xlnm.Print_Area" localSheetId="2">'прайс 2015 мелкий опт'!$A$1:$Q$381</definedName>
    <definedName name="_xlnm.Print_Area" localSheetId="3">'прайс 2015 опт'!$A$1:$Q$381</definedName>
    <definedName name="_xlnm.Print_Area" localSheetId="1">'прайс 2015 розница'!$A$1:$Q$381</definedName>
    <definedName name="_xlnm.Print_Area" localSheetId="0">'СОТРУДНИЧЕСТВО'!$A$1:$I$40</definedName>
    <definedName name="СРЕД" localSheetId="3">'прайс 2015 опт'!$S$1</definedName>
    <definedName name="СРЕД">'прайс 2015 мелкий опт'!$S$1</definedName>
  </definedNames>
  <calcPr fullCalcOnLoad="1"/>
</workbook>
</file>

<file path=xl/sharedStrings.xml><?xml version="1.0" encoding="utf-8"?>
<sst xmlns="http://schemas.openxmlformats.org/spreadsheetml/2006/main" count="3081" uniqueCount="622">
  <si>
    <t>Базилик</t>
  </si>
  <si>
    <t>Бергамот</t>
  </si>
  <si>
    <t>Ромашка Римская</t>
  </si>
  <si>
    <t>Каяпут</t>
  </si>
  <si>
    <t>Мускатный шалфей</t>
  </si>
  <si>
    <t>Кипарис</t>
  </si>
  <si>
    <t>Фенхель</t>
  </si>
  <si>
    <t>Герань</t>
  </si>
  <si>
    <t>Грейпфрут</t>
  </si>
  <si>
    <t>Лимон</t>
  </si>
  <si>
    <t>Майоран</t>
  </si>
  <si>
    <t>Мирт</t>
  </si>
  <si>
    <t>Сосна</t>
  </si>
  <si>
    <t>Пальмароза</t>
  </si>
  <si>
    <t>Петитгрейн</t>
  </si>
  <si>
    <t>Мята перечная</t>
  </si>
  <si>
    <t>Розмарин</t>
  </si>
  <si>
    <t>Чайное дерево</t>
  </si>
  <si>
    <t>Иссоп</t>
  </si>
  <si>
    <t>Ладан</t>
  </si>
  <si>
    <t>Ветиверия</t>
  </si>
  <si>
    <t>Наименование</t>
  </si>
  <si>
    <t xml:space="preserve">Иланг-Иланг </t>
  </si>
  <si>
    <t xml:space="preserve">Лаванда </t>
  </si>
  <si>
    <t>Китай</t>
  </si>
  <si>
    <t>Италия</t>
  </si>
  <si>
    <t>Коморы</t>
  </si>
  <si>
    <t>Индонезия</t>
  </si>
  <si>
    <t>Франция</t>
  </si>
  <si>
    <t>США</t>
  </si>
  <si>
    <t>Реюньон</t>
  </si>
  <si>
    <t>Крым</t>
  </si>
  <si>
    <t>Индия</t>
  </si>
  <si>
    <t>Египет</t>
  </si>
  <si>
    <t>Парагвай</t>
  </si>
  <si>
    <t>Россия</t>
  </si>
  <si>
    <t>Венгрия</t>
  </si>
  <si>
    <t>Австралия</t>
  </si>
  <si>
    <t>Испания</t>
  </si>
  <si>
    <t>Пачули</t>
  </si>
  <si>
    <t>CША</t>
  </si>
  <si>
    <t>Тунис</t>
  </si>
  <si>
    <t>Бей</t>
  </si>
  <si>
    <t>Имбирь</t>
  </si>
  <si>
    <t>Кориандр</t>
  </si>
  <si>
    <t>Лайм</t>
  </si>
  <si>
    <t>Мандарин</t>
  </si>
  <si>
    <t>Мирра</t>
  </si>
  <si>
    <t>Мускатный орех</t>
  </si>
  <si>
    <t>Розовое дерево</t>
  </si>
  <si>
    <t>Тимьян</t>
  </si>
  <si>
    <t>Цитронелла</t>
  </si>
  <si>
    <t>Зап.Индия</t>
  </si>
  <si>
    <t>Марокко</t>
  </si>
  <si>
    <t>Мексика</t>
  </si>
  <si>
    <t>Сомали</t>
  </si>
  <si>
    <t>Бразилия</t>
  </si>
  <si>
    <t>Молдавия</t>
  </si>
  <si>
    <t xml:space="preserve">Пилинг полиэтиленовый </t>
  </si>
  <si>
    <t>для лица</t>
  </si>
  <si>
    <t>для тела</t>
  </si>
  <si>
    <t>для ног</t>
  </si>
  <si>
    <t xml:space="preserve">Страна происхождения </t>
  </si>
  <si>
    <t>Бланк заказа</t>
  </si>
  <si>
    <t>Объем (мл)</t>
  </si>
  <si>
    <t>Сумма</t>
  </si>
  <si>
    <t>Пилинг полиэтиленовый</t>
  </si>
  <si>
    <t>для лица (фракция 0.1-0.2мм)</t>
  </si>
  <si>
    <t>для тела (фракция 0.4-0.6мм)</t>
  </si>
  <si>
    <t>для ног (фракция 0.6-.0.8мм)</t>
  </si>
  <si>
    <t>Корица из листьев</t>
  </si>
  <si>
    <t>Шри-Ланка</t>
  </si>
  <si>
    <t>Чабрец</t>
  </si>
  <si>
    <t>Thymus serpyllum L.</t>
  </si>
  <si>
    <t>Ваниль абсолю</t>
  </si>
  <si>
    <t>vanilla planafolia</t>
  </si>
  <si>
    <t>Мадагаскар</t>
  </si>
  <si>
    <t>Жасмин абсолю</t>
  </si>
  <si>
    <t>jasminum grandiflorum</t>
  </si>
  <si>
    <t>Кардамон</t>
  </si>
  <si>
    <t>Кедр виргинский</t>
  </si>
  <si>
    <t>Лемонграсс</t>
  </si>
  <si>
    <t>Гватемала</t>
  </si>
  <si>
    <t>Нероли</t>
  </si>
  <si>
    <t>Петрушка</t>
  </si>
  <si>
    <t>Туя</t>
  </si>
  <si>
    <t>Тысячелистник</t>
  </si>
  <si>
    <t>Укроп из семян</t>
  </si>
  <si>
    <t>Черный перец</t>
  </si>
  <si>
    <t>Шалфей лекарственный</t>
  </si>
  <si>
    <t>Аир</t>
  </si>
  <si>
    <t>Корица из коры</t>
  </si>
  <si>
    <t>Сельдерей</t>
  </si>
  <si>
    <t>Сандал вост.инд.</t>
  </si>
  <si>
    <t>Амирис (сандал зап.инд.)</t>
  </si>
  <si>
    <t>Кедр атласский</t>
  </si>
  <si>
    <t>Ю.Корея</t>
  </si>
  <si>
    <t>Вьетнам</t>
  </si>
  <si>
    <t>ФИО/Компания</t>
  </si>
  <si>
    <t>Адрес доставки</t>
  </si>
  <si>
    <t>Телефон</t>
  </si>
  <si>
    <t>Email</t>
  </si>
  <si>
    <t>Полынь таврическая</t>
  </si>
  <si>
    <t>Мята японская</t>
  </si>
  <si>
    <t>Украина</t>
  </si>
  <si>
    <t>Artemisia taurica</t>
  </si>
  <si>
    <t>Можжевельник из ягод</t>
  </si>
  <si>
    <t>Можжевельник из хвои</t>
  </si>
  <si>
    <t>100% натуральные эфирные масла "FIROIL"</t>
  </si>
  <si>
    <t xml:space="preserve">      АССОЦИАЦИЯ АРОМА-РУС</t>
  </si>
  <si>
    <t xml:space="preserve">      AROMA-RUS ASSOCIATION</t>
  </si>
  <si>
    <t xml:space="preserve">Пилинг из абрикосовых косточек </t>
  </si>
  <si>
    <t>100% натуральные абсолю "FIROIL"</t>
  </si>
  <si>
    <t>Базовые масла "FIROIL"</t>
  </si>
  <si>
    <t>Баттеры "FIROIL"</t>
  </si>
  <si>
    <t>Пилинги "FIROIL"</t>
  </si>
  <si>
    <t>Ромашка Аптечная (голуб.)</t>
  </si>
  <si>
    <t>Пихта сибирская</t>
  </si>
  <si>
    <t>Морковь из семян</t>
  </si>
  <si>
    <t>Мелисса лимонная</t>
  </si>
  <si>
    <t>Кассия (коричник китайский)</t>
  </si>
  <si>
    <t>Апельсин сладкий</t>
  </si>
  <si>
    <t>100% натуральные экстракты (глиц.) "FIROIL"</t>
  </si>
  <si>
    <t>Авокадо (фрукты)</t>
  </si>
  <si>
    <t>Persea grafisima L.</t>
  </si>
  <si>
    <t>Израиль</t>
  </si>
  <si>
    <t>Euterpe Oleracea</t>
  </si>
  <si>
    <t>Ананас (фрукты)</t>
  </si>
  <si>
    <t>Ananassa  sativa L.</t>
  </si>
  <si>
    <t>Гранат (фрукты)</t>
  </si>
  <si>
    <t>Punica granatum L.</t>
  </si>
  <si>
    <t>Грейпфрут (фрукты)</t>
  </si>
  <si>
    <t>Citrus paradise L.</t>
  </si>
  <si>
    <t>Гуава (фрукты)</t>
  </si>
  <si>
    <t>Psidium guajava L.</t>
  </si>
  <si>
    <t>Дыня (фрукты)</t>
  </si>
  <si>
    <t>Cucumic melon L.</t>
  </si>
  <si>
    <t>Зеленый чай (листья)</t>
  </si>
  <si>
    <t>Camellia chinensis L.</t>
  </si>
  <si>
    <t>Лимон (фрукты)</t>
  </si>
  <si>
    <t>Citrus limonium L.</t>
  </si>
  <si>
    <t>Манго (фрукты)</t>
  </si>
  <si>
    <t>Mangifera indica L.</t>
  </si>
  <si>
    <t>Папайя (фрукты)</t>
  </si>
  <si>
    <t>Carica papaya</t>
  </si>
  <si>
    <t>Passiflora incarnate  L.</t>
  </si>
  <si>
    <t>Персик (фрукты)</t>
  </si>
  <si>
    <t>Persica vulgaris L.</t>
  </si>
  <si>
    <t>Петрушка (корень)</t>
  </si>
  <si>
    <t>Petroselinum  sativum L.</t>
  </si>
  <si>
    <t>Асаи (ягоды)</t>
  </si>
  <si>
    <t>Отдушки парфюмерные "FIROIL"</t>
  </si>
  <si>
    <t>Объем (гр)</t>
  </si>
  <si>
    <t>DesignSoap CLRC SLS Free, прозрачная</t>
  </si>
  <si>
    <t>Анис звездчатый</t>
  </si>
  <si>
    <t>за 1мл (более 50 мл)</t>
  </si>
  <si>
    <t>Цена (2мл)</t>
  </si>
  <si>
    <t>Цена (6мл)</t>
  </si>
  <si>
    <t>Цена (12мл)</t>
  </si>
  <si>
    <t>Цена (50мл)</t>
  </si>
  <si>
    <t>Цена (1000мл)</t>
  </si>
  <si>
    <t>Цена (150мл)</t>
  </si>
  <si>
    <t>Цена (500гр)</t>
  </si>
  <si>
    <t>Цена (1000гр)</t>
  </si>
  <si>
    <t>Высокачественная 100% натуральная продукция для ароматерапии, косметологии и мыловарения</t>
  </si>
  <si>
    <t>www.aroma-rus.ru   E-mail: aroma-rus@mail.ru   тел/факс: (495) 411-99-45, сот.: 8-916-360-79-59</t>
  </si>
  <si>
    <t>АНГРО Цена за 1мл (от 50мл)</t>
  </si>
  <si>
    <t>Стоимость заказа</t>
  </si>
  <si>
    <t>Зимолюбка (грушанка)</t>
  </si>
  <si>
    <t>Гвоздика (листья)</t>
  </si>
  <si>
    <t>Перуанский бальзам</t>
  </si>
  <si>
    <t>Лавандин</t>
  </si>
  <si>
    <t>Мимоза абсолю</t>
  </si>
  <si>
    <t>Фиалка абсолю</t>
  </si>
  <si>
    <t>Манука</t>
  </si>
  <si>
    <t>Гваяковое дерево</t>
  </si>
  <si>
    <t>Камфорное масло</t>
  </si>
  <si>
    <t>Березовый деготь</t>
  </si>
  <si>
    <t>Литсея кубеба</t>
  </si>
  <si>
    <t>Лавр благородный</t>
  </si>
  <si>
    <t>Найоли</t>
  </si>
  <si>
    <t>Эвкалипт шаровидный</t>
  </si>
  <si>
    <t>АНГРО Цена за 1л (от 2л)</t>
  </si>
  <si>
    <t>АНГРО за 1л (от 2л)</t>
  </si>
  <si>
    <t>Роза гальская</t>
  </si>
  <si>
    <t>Душица</t>
  </si>
  <si>
    <t>Gaultheria procumbens</t>
  </si>
  <si>
    <t>Laurus nobilis</t>
  </si>
  <si>
    <t>Грузия</t>
  </si>
  <si>
    <t>Лавандин Гроссо</t>
  </si>
  <si>
    <t>Сальвадор</t>
  </si>
  <si>
    <t>Myroxylon balsamum</t>
  </si>
  <si>
    <t>Acacia dealbata</t>
  </si>
  <si>
    <t>Viola odorata</t>
  </si>
  <si>
    <t>Origanum vulgare L.</t>
  </si>
  <si>
    <t>АНГРО Цена за 1кг (от 2кг)</t>
  </si>
  <si>
    <t>для тела (фракция 0.2-0.35мм)</t>
  </si>
  <si>
    <t>АНГРО Цена за 1коробку</t>
  </si>
  <si>
    <t>ProLab-W SLS Free, белая (Россия) (коробка - 14кг)</t>
  </si>
  <si>
    <t>Crystal WSLS Free, белая (Англия) (коробка - 11,5кг)</t>
  </si>
  <si>
    <r>
      <rPr>
        <u val="single"/>
        <sz val="10"/>
        <rFont val="Arial"/>
        <family val="2"/>
      </rPr>
      <t>Скидки на АНГРО (абсолю):</t>
    </r>
    <r>
      <rPr>
        <sz val="10"/>
        <rFont val="Arial"/>
        <family val="2"/>
      </rPr>
      <t xml:space="preserve">
50-99мл - 1%
100-299мл - 4%
300-499мл - 8%
500-1000мл - 10%
от 1000мл - 15%
(скидка расчитывается автоматически)</t>
    </r>
  </si>
  <si>
    <r>
      <rPr>
        <u val="single"/>
        <sz val="10"/>
        <rFont val="Arial"/>
        <family val="2"/>
      </rPr>
      <t>Скидки на АНГРО (эфирные масла):</t>
    </r>
    <r>
      <rPr>
        <sz val="10"/>
        <rFont val="Arial"/>
        <family val="2"/>
      </rPr>
      <t xml:space="preserve">
50-99мл - 1%
100-299мл - 4%
300-499мл - 8%
500-1000мл - 10%
от 1000мл - 15%
(скидка расчитывается автоматически)</t>
    </r>
  </si>
  <si>
    <t>АНГРО - цена указана за коробку со скидкой!!!</t>
  </si>
  <si>
    <r>
      <rPr>
        <u val="single"/>
        <sz val="10"/>
        <rFont val="Arial"/>
        <family val="2"/>
      </rPr>
      <t>Скидки на АНГРО (базовые масла):</t>
    </r>
    <r>
      <rPr>
        <sz val="10"/>
        <rFont val="Arial"/>
        <family val="2"/>
      </rPr>
      <t xml:space="preserve">
2-4кг - 5%
5-9кг - 7%
10-14кг - 10%
15-19кг - 15%
от 20кг - 20%</t>
    </r>
  </si>
  <si>
    <r>
      <rPr>
        <u val="single"/>
        <sz val="10"/>
        <rFont val="Arial"/>
        <family val="2"/>
      </rPr>
      <t>Скидки на АНГРО (баттеры):</t>
    </r>
    <r>
      <rPr>
        <sz val="10"/>
        <rFont val="Arial"/>
        <family val="2"/>
      </rPr>
      <t xml:space="preserve">
2-4кг - 5%
5-9кг - 7%
10-14кг - 10%
15-19кг - 15%
от 20кг - 20%</t>
    </r>
  </si>
  <si>
    <r>
      <rPr>
        <u val="single"/>
        <sz val="10"/>
        <rFont val="Arial"/>
        <family val="2"/>
      </rPr>
      <t>Скидки на АНГРО (экстракты):</t>
    </r>
    <r>
      <rPr>
        <sz val="10"/>
        <rFont val="Arial"/>
        <family val="2"/>
      </rPr>
      <t xml:space="preserve">
2-4кг - 5%
5-9кг - 7%
10-14кг - 10%
15-19кг - 15%
от 20кг - 20%</t>
    </r>
  </si>
  <si>
    <r>
      <t xml:space="preserve">Пилинг сыпучий. Розничная цена указана за объем; АНГРО - за вес!!!
</t>
    </r>
    <r>
      <rPr>
        <u val="single"/>
        <sz val="10"/>
        <rFont val="Arial"/>
        <family val="2"/>
      </rPr>
      <t>Скидки на АНГРО (пилинг):</t>
    </r>
    <r>
      <rPr>
        <sz val="10"/>
        <rFont val="Arial"/>
        <family val="2"/>
      </rPr>
      <t xml:space="preserve">
2-4кг - 5%
5-9кг - 7%
10-14кг - 10%
15-19кг - 15%
от 20кг - 20%</t>
    </r>
  </si>
  <si>
    <t>Роза галльская</t>
  </si>
  <si>
    <t>Ель</t>
  </si>
  <si>
    <t>Cinnamomum camphora</t>
  </si>
  <si>
    <t>Eucalyptus globulus</t>
  </si>
  <si>
    <t>Salvia officinalis</t>
  </si>
  <si>
    <t>Piper nigrum</t>
  </si>
  <si>
    <t>Melaleuka alternifolia</t>
  </si>
  <si>
    <t>Andropogon nardus</t>
  </si>
  <si>
    <t>Foeniculum vulgare</t>
  </si>
  <si>
    <t>Anethum graveolens</t>
  </si>
  <si>
    <t>Achillea millefolium</t>
  </si>
  <si>
    <t>Thuja occidentalis</t>
  </si>
  <si>
    <t>Thymus vulgaris</t>
  </si>
  <si>
    <t>Pinus sylvestris</t>
  </si>
  <si>
    <t>Apium graveolens</t>
  </si>
  <si>
    <t>Santalum album</t>
  </si>
  <si>
    <t>Anthemis nobilis</t>
  </si>
  <si>
    <t>Matricaria chamomilla</t>
  </si>
  <si>
    <t>Aniba roseodora</t>
  </si>
  <si>
    <t>Rosmarinus officinalis</t>
  </si>
  <si>
    <t>Rosa gallica</t>
  </si>
  <si>
    <t>Abies sibirica</t>
  </si>
  <si>
    <t>Petroselinum sativum</t>
  </si>
  <si>
    <t>Citrus aurantium</t>
  </si>
  <si>
    <t>Pogostemon cablin</t>
  </si>
  <si>
    <t>Cymbopogon martini</t>
  </si>
  <si>
    <t>Mentha arvensis</t>
  </si>
  <si>
    <t>Mentha piperita</t>
  </si>
  <si>
    <t>Salvia sclarea</t>
  </si>
  <si>
    <t>Myristica fragrans</t>
  </si>
  <si>
    <t>Daucus carota</t>
  </si>
  <si>
    <t>Juniperus communis</t>
  </si>
  <si>
    <t>Commiphore myrrha</t>
  </si>
  <si>
    <t>Myrtus communis</t>
  </si>
  <si>
    <t>Melissa indicum</t>
  </si>
  <si>
    <t>Citrus reticulata</t>
  </si>
  <si>
    <t>Origanum majorana</t>
  </si>
  <si>
    <t>Litsea cubeba</t>
  </si>
  <si>
    <t>Citrus limon</t>
  </si>
  <si>
    <t>Cymbopogon flexuosus</t>
  </si>
  <si>
    <t>Citrus aurantifolia</t>
  </si>
  <si>
    <t>Boswellia carteri</t>
  </si>
  <si>
    <t>Lavandula hybrida</t>
  </si>
  <si>
    <t>Lavandula officinalis</t>
  </si>
  <si>
    <t>Cinnamomum zeilanicum</t>
  </si>
  <si>
    <t>Coriandrum sativum</t>
  </si>
  <si>
    <t>Cupressus sempervirens</t>
  </si>
  <si>
    <t>Juniperus virginiana</t>
  </si>
  <si>
    <t>Cedrus atlantica</t>
  </si>
  <si>
    <t>Melaleuka leucadendron</t>
  </si>
  <si>
    <t>Elettaria cardamoum</t>
  </si>
  <si>
    <t>Cinnamonum casia</t>
  </si>
  <si>
    <t>Hyssopus officinalis</t>
  </si>
  <si>
    <t>Zingiber officinale</t>
  </si>
  <si>
    <t>Cananga odorata</t>
  </si>
  <si>
    <t>Citrus paradisi</t>
  </si>
  <si>
    <t>Pelargonium graveolens</t>
  </si>
  <si>
    <t>Eugenia caryophyllata</t>
  </si>
  <si>
    <t>Vetiveria zizanoides</t>
  </si>
  <si>
    <t>Citrus bergamia</t>
  </si>
  <si>
    <t>Pimenta racemosa</t>
  </si>
  <si>
    <t>Ocimum basilicum</t>
  </si>
  <si>
    <t>Citrus sinensis</t>
  </si>
  <si>
    <t>Pimpinella anisum</t>
  </si>
  <si>
    <t>Amyris balsamifera</t>
  </si>
  <si>
    <t>Acorus calamus</t>
  </si>
  <si>
    <t>Betula alba</t>
  </si>
  <si>
    <t>Bulnesia sarmienti</t>
  </si>
  <si>
    <t>Аргентина</t>
  </si>
  <si>
    <t>Abies picea</t>
  </si>
  <si>
    <t>Copaifera officinalis</t>
  </si>
  <si>
    <t>Австрия</t>
  </si>
  <si>
    <t xml:space="preserve">Лак Тартразин </t>
  </si>
  <si>
    <t>Лаки (IDALACOL) Суперспециальные ( красящее вещество 32-40%)</t>
  </si>
  <si>
    <t xml:space="preserve">Лак Сансет желтый </t>
  </si>
  <si>
    <t>Цена (10гр)</t>
  </si>
  <si>
    <t>Цена (50гр)</t>
  </si>
  <si>
    <t>АНГРО Цена за 1г (от 50гр)</t>
  </si>
  <si>
    <t xml:space="preserve">Лак Аллюра Красный </t>
  </si>
  <si>
    <t>Лак Бриллиантовый синий FCF</t>
  </si>
  <si>
    <t>Лак Коричневый шоколад</t>
  </si>
  <si>
    <t>Лаки (IDALACOL) Стандартные ( красящее вещество 12-17%)</t>
  </si>
  <si>
    <t>Цвет (ориентировочный)</t>
  </si>
  <si>
    <t xml:space="preserve">Лак Кармуазин </t>
  </si>
  <si>
    <t>Лак Зелёный</t>
  </si>
  <si>
    <t>АНГРО Цена за 1гр (от 50гр)</t>
  </si>
  <si>
    <t xml:space="preserve">Красители, пигменты, лаки  "FIROIL"  </t>
  </si>
  <si>
    <t xml:space="preserve">Флаконы, баночки "FIROIL"   </t>
  </si>
  <si>
    <t>Скидки на АНГРО (отдушки):
50-99мл - 1%
100-299мл - 4%
300-499мл - 8%
500-1000мл - 10%
от 1000мл - 15%
(скидка расчитывается автоматически)</t>
  </si>
  <si>
    <t>Скидки на АНГРО (красители):
50-99гр - 1%
100-299гр - 4%
300-499гр - 8%
500-1000гр - 10%
от 1000гр - 15%
(скидка расчитывается автоматически)</t>
  </si>
  <si>
    <t>Гаити</t>
  </si>
  <si>
    <t>Н. Зеландия</t>
  </si>
  <si>
    <t>Хорватия</t>
  </si>
  <si>
    <t>Melaleuca viridiflora</t>
  </si>
  <si>
    <t>Фиалка (листья) абсолю</t>
  </si>
  <si>
    <t>Жасмин (цветы) абсолю</t>
  </si>
  <si>
    <t>Мимоза (цветы) абсолю</t>
  </si>
  <si>
    <t>Тимьян красный</t>
  </si>
  <si>
    <t>Leptospermum scoparium</t>
  </si>
  <si>
    <t>Германия</t>
  </si>
  <si>
    <t>Ваниль (стручки) абсолю</t>
  </si>
  <si>
    <t>Копайский бальзам</t>
  </si>
  <si>
    <t>Цена (100гр)</t>
  </si>
  <si>
    <t>BrilliantWSLS Free, белая (Россия) (коробка - 10кг)</t>
  </si>
  <si>
    <t>Crystal SLS Free, прозрачная (Англия) (коробка - 11,5кг)</t>
  </si>
  <si>
    <t>Цена (шт)</t>
  </si>
  <si>
    <t>Формочки для мыла "FIROIL"</t>
  </si>
  <si>
    <t>HAND MADE форма для мыла</t>
  </si>
  <si>
    <t>VIP форма для мыла</t>
  </si>
  <si>
    <t>АПЕЛЬСИН форма для мыла</t>
  </si>
  <si>
    <t>БАТОНЧИК форма для мыла</t>
  </si>
  <si>
    <t>БОЙЦОВСКИЙ КЛУБ форма для мыла</t>
  </si>
  <si>
    <t>ДРАГОЦЕННЫЙ КАМЕНЬ форма для мыла</t>
  </si>
  <si>
    <t>ЗВЕЗДОЧКА 2 форма для мыла</t>
  </si>
  <si>
    <t>ЗВЕЗДОЧКА форма для мыла</t>
  </si>
  <si>
    <t>ЗЕФИР форма для мыла</t>
  </si>
  <si>
    <t>ИНЬ-ЯН форма для мыла</t>
  </si>
  <si>
    <t>КВАДРАТ форма для мыла</t>
  </si>
  <si>
    <t>КРУГ форма для мыла</t>
  </si>
  <si>
    <t>КУВШИНКА форма для мыла</t>
  </si>
  <si>
    <t>ЛЮБЛЮ форма для мыла</t>
  </si>
  <si>
    <t>МАЛЕНЬКИЙ ПРЯМОУГОЛЬНИК форма для мыла</t>
  </si>
  <si>
    <t>МАМОЧКЕ форма для мыла</t>
  </si>
  <si>
    <t>МАССАЖНАЯ ПЛИТКА форма для мыла</t>
  </si>
  <si>
    <t>МЫЛО РУЧНОЙ РАБОТЫ форма для мыла</t>
  </si>
  <si>
    <t>ОВАЛ БОЛЬШОЙ форма для мыла</t>
  </si>
  <si>
    <t>ПОДКОВА НА СЧАСТЬЕ форма для мыла</t>
  </si>
  <si>
    <t>ПОЗДРАВЛЯЮ форма для мыла</t>
  </si>
  <si>
    <t>ПРЯМОУГОЛЬНИК форма для мыла</t>
  </si>
  <si>
    <t>ПРЯНИЧНЫЙ ЧЕЛОВЕЧЕК форма для мыла</t>
  </si>
  <si>
    <t>ПЧЕЛИНЫЕ СОТЫ форма для мыла</t>
  </si>
  <si>
    <t>РАКУШКА форма для мыла</t>
  </si>
  <si>
    <t>РОМАШКА форма для мыла</t>
  </si>
  <si>
    <t>РОМБ форма для мыла</t>
  </si>
  <si>
    <t>С ДНЕМ РОЖДЕНИЯ форма для мыла</t>
  </si>
  <si>
    <t xml:space="preserve">СЕРДЦЕ С БАНТИКОМ форма для мыла </t>
  </si>
  <si>
    <t>СЛЕЗЫ СЧАСТЬЯ форма для мыла</t>
  </si>
  <si>
    <t>ЦВЕТИК ШЕСТИЦВЕТИК форма для мыла</t>
  </si>
  <si>
    <t>ШЕСТИУГОЛЬНИК форма для мыла</t>
  </si>
  <si>
    <t>ШОКОЛАДКА форма для мыла</t>
  </si>
  <si>
    <t>ЯЙЦО С РИСУНКОМ форма для мыла</t>
  </si>
  <si>
    <t>ЯЙЦО форма для мыла</t>
  </si>
  <si>
    <t>Количество (шт)</t>
  </si>
  <si>
    <t>DS-CLRC SLS Free, прозрачная (Россия) (коробка - 10кг)</t>
  </si>
  <si>
    <t>PROLAB SLS Free, прозрачная (Россия) (коробка - 10кг)</t>
  </si>
  <si>
    <t>Мыльная и шампуневая основа  "FIROIL"</t>
  </si>
  <si>
    <t>Мыльная основа</t>
  </si>
  <si>
    <t>Цена (100мл)</t>
  </si>
  <si>
    <t>DS-CLRC SLS Free, прозрачная (Россия)</t>
  </si>
  <si>
    <t>Crystal WSLS Free, белая (Англия)</t>
  </si>
  <si>
    <t xml:space="preserve">Crystal SLS Free, прозрачная (Англия) </t>
  </si>
  <si>
    <t xml:space="preserve">BrilliantWSLS Free, белая (Россия) </t>
  </si>
  <si>
    <t xml:space="preserve">ProLab-W SLS Free, белая (Россия) </t>
  </si>
  <si>
    <t xml:space="preserve">PROLAB SLS Free, прозрачная (Россия) </t>
  </si>
  <si>
    <t>PROLAB-Sh, шампуневая основа (Россия)</t>
  </si>
  <si>
    <t>Creative VIT SLS Free с витаминами A. E. F, прозрачная (Россия)</t>
  </si>
  <si>
    <t>CREATIVE SH, шампуневая основа (Россия)</t>
  </si>
  <si>
    <t xml:space="preserve">BrilliantWSLS Free, прозрачная (Россия) </t>
  </si>
  <si>
    <t>BrilliantWSLS Free, прозрачная (Россия) (коробка - 10кг)</t>
  </si>
  <si>
    <t>Пилинг кремниевый</t>
  </si>
  <si>
    <t>для ног (фракция 0.35-.0.5мм)</t>
  </si>
  <si>
    <t>ЛИПОКОМП</t>
  </si>
  <si>
    <t xml:space="preserve">ТОКОФЕРОЛ (Витмаин Е) </t>
  </si>
  <si>
    <t>Косметические ингридиенты "FIROIL"</t>
  </si>
  <si>
    <t>СТОИМОСТЬ</t>
  </si>
  <si>
    <t>12мл</t>
  </si>
  <si>
    <t>50мл</t>
  </si>
  <si>
    <t>АНГРО, от 50мл</t>
  </si>
  <si>
    <t>100мл</t>
  </si>
  <si>
    <t>1000мл</t>
  </si>
  <si>
    <t>ГЛИЦЕРИН РАСТИТЕЛЬНЫЙ</t>
  </si>
  <si>
    <t>ПРОПИЛЕНГЛИКОЛЬ</t>
  </si>
  <si>
    <t>ЛИПОСЕНТОЛ ГИДРО Комплекс косметический витаминный</t>
  </si>
  <si>
    <t>ЛИПОСЕНТОЛ-F Комплекс косметический витаминный</t>
  </si>
  <si>
    <t>АГА-ВИТАЛЬ 40 Н Комплекс фруовых кислот и их солей</t>
  </si>
  <si>
    <r>
      <t xml:space="preserve">Бабассу баттер </t>
    </r>
    <r>
      <rPr>
        <i/>
        <sz val="11"/>
        <rFont val="Times New Roman Cyr"/>
        <family val="0"/>
      </rPr>
      <t>(раф.)</t>
    </r>
  </si>
  <si>
    <r>
      <t xml:space="preserve">Какао баттер </t>
    </r>
    <r>
      <rPr>
        <i/>
        <sz val="11"/>
        <rFont val="Times New Roman Cyr"/>
        <family val="0"/>
      </rPr>
      <t>(раф.)</t>
    </r>
  </si>
  <si>
    <r>
      <t xml:space="preserve">Какао баттер </t>
    </r>
    <r>
      <rPr>
        <i/>
        <sz val="11"/>
        <rFont val="Times New Roman Cyr"/>
        <family val="0"/>
      </rPr>
      <t>(нераф.)</t>
    </r>
  </si>
  <si>
    <r>
      <t xml:space="preserve">Кокосовое баттер </t>
    </r>
    <r>
      <rPr>
        <i/>
        <sz val="11"/>
        <rFont val="Times New Roman Cyr"/>
        <family val="0"/>
      </rPr>
      <t>(раф.)</t>
    </r>
  </si>
  <si>
    <r>
      <t xml:space="preserve">Кокосовое баттер </t>
    </r>
    <r>
      <rPr>
        <i/>
        <sz val="11"/>
        <rFont val="Times New Roman Cyr"/>
        <family val="0"/>
      </rPr>
      <t>(нераф.)</t>
    </r>
  </si>
  <si>
    <r>
      <t xml:space="preserve">Манго баттер </t>
    </r>
    <r>
      <rPr>
        <i/>
        <sz val="11"/>
        <rFont val="Times New Roman Cyr"/>
        <family val="0"/>
      </rPr>
      <t>(раф.)</t>
    </r>
  </si>
  <si>
    <r>
      <t xml:space="preserve">Пальмовое баттер </t>
    </r>
    <r>
      <rPr>
        <i/>
        <sz val="11"/>
        <rFont val="Times New Roman Cyr"/>
        <family val="0"/>
      </rPr>
      <t>(раф.)</t>
    </r>
  </si>
  <si>
    <r>
      <t xml:space="preserve">Ши баттер </t>
    </r>
    <r>
      <rPr>
        <i/>
        <sz val="11"/>
        <rFont val="Times New Roman Cyr"/>
        <family val="0"/>
      </rPr>
      <t>(раф.)</t>
    </r>
  </si>
  <si>
    <r>
      <t xml:space="preserve">Ши баттер </t>
    </r>
    <r>
      <rPr>
        <i/>
        <sz val="11"/>
        <rFont val="Times New Roman Cyr"/>
        <family val="0"/>
      </rPr>
      <t>(нераф.)</t>
    </r>
  </si>
  <si>
    <t>Бабассу баттер (раф.)</t>
  </si>
  <si>
    <t>Какао баттер (раф.)</t>
  </si>
  <si>
    <t>Какао баттер (нераф.)</t>
  </si>
  <si>
    <t>Кокосовое баттер (раф.)</t>
  </si>
  <si>
    <t>Кокосовое баттер (нераф.)</t>
  </si>
  <si>
    <t>Манго баттер (раф.)</t>
  </si>
  <si>
    <t>Пальмовое баттер (раф.)</t>
  </si>
  <si>
    <t>Ши баттер (раф.)</t>
  </si>
  <si>
    <t>Ши баттер (нераф.)</t>
  </si>
  <si>
    <r>
      <t xml:space="preserve">Абрикосовое масло, </t>
    </r>
    <r>
      <rPr>
        <i/>
        <sz val="11"/>
        <rFont val="Times New Roman Cyr"/>
        <family val="0"/>
      </rPr>
      <t>(раф.)</t>
    </r>
  </si>
  <si>
    <r>
      <t>Авокадо масло,</t>
    </r>
    <r>
      <rPr>
        <i/>
        <sz val="11"/>
        <rFont val="Times New Roman Cyr"/>
        <family val="0"/>
      </rPr>
      <t xml:space="preserve"> (раф.)</t>
    </r>
  </si>
  <si>
    <r>
      <t xml:space="preserve">Вечерней примулы масло, </t>
    </r>
    <r>
      <rPr>
        <i/>
        <sz val="11"/>
        <rFont val="Times New Roman Cyr"/>
        <family val="0"/>
      </rPr>
      <t>(раф.)</t>
    </r>
  </si>
  <si>
    <r>
      <t>Виноградной косточки масло,</t>
    </r>
    <r>
      <rPr>
        <i/>
        <sz val="11"/>
        <rFont val="Times New Roman Cyr"/>
        <family val="0"/>
      </rPr>
      <t xml:space="preserve"> (раф.)</t>
    </r>
  </si>
  <si>
    <r>
      <t xml:space="preserve">Горького (красного жгучего) перца масло, </t>
    </r>
    <r>
      <rPr>
        <i/>
        <sz val="11"/>
        <rFont val="Times New Roman Cyr"/>
        <family val="0"/>
      </rPr>
      <t>(экстр.)</t>
    </r>
  </si>
  <si>
    <r>
      <t>Грецкий орех масло,</t>
    </r>
    <r>
      <rPr>
        <i/>
        <sz val="11"/>
        <rFont val="Times New Roman Cyr"/>
        <family val="0"/>
      </rPr>
      <t xml:space="preserve"> (раф.)</t>
    </r>
  </si>
  <si>
    <r>
      <t xml:space="preserve">Жожоба масло (gold), </t>
    </r>
    <r>
      <rPr>
        <i/>
        <sz val="11"/>
        <rFont val="Times New Roman Cyr"/>
        <family val="0"/>
      </rPr>
      <t>(нераф.)</t>
    </r>
  </si>
  <si>
    <r>
      <t xml:space="preserve">Зародышей пшеницы масло, </t>
    </r>
    <r>
      <rPr>
        <i/>
        <sz val="11"/>
        <rFont val="Times New Roman Cyr"/>
        <family val="0"/>
      </rPr>
      <t>(раф.)</t>
    </r>
  </si>
  <si>
    <r>
      <t xml:space="preserve">Календула масло, </t>
    </r>
    <r>
      <rPr>
        <i/>
        <sz val="11"/>
        <rFont val="Times New Roman Cyr"/>
        <family val="0"/>
      </rPr>
      <t>(экстр.)</t>
    </r>
  </si>
  <si>
    <r>
      <t xml:space="preserve">Кунжутное масло, </t>
    </r>
    <r>
      <rPr>
        <i/>
        <sz val="11"/>
        <rFont val="Times New Roman Cyr"/>
        <family val="0"/>
      </rPr>
      <t>(раф.)</t>
    </r>
  </si>
  <si>
    <r>
      <t xml:space="preserve">Лесного ореха масло, </t>
    </r>
    <r>
      <rPr>
        <i/>
        <sz val="11"/>
        <rFont val="Times New Roman Cyr"/>
        <family val="0"/>
      </rPr>
      <t>(раф.)</t>
    </r>
  </si>
  <si>
    <r>
      <t xml:space="preserve">Льняное масло, </t>
    </r>
    <r>
      <rPr>
        <i/>
        <sz val="11"/>
        <rFont val="Times New Roman Cyr"/>
        <family val="0"/>
      </rPr>
      <t>(нераф.)</t>
    </r>
  </si>
  <si>
    <r>
      <t>Льняное масло,</t>
    </r>
    <r>
      <rPr>
        <sz val="11"/>
        <rFont val="Times New Roman Cyr"/>
        <family val="0"/>
      </rPr>
      <t xml:space="preserve"> </t>
    </r>
    <r>
      <rPr>
        <i/>
        <sz val="11"/>
        <rFont val="Times New Roman Cyr"/>
        <family val="0"/>
      </rPr>
      <t>(раф.)</t>
    </r>
  </si>
  <si>
    <r>
      <t xml:space="preserve">Макадамии масло, </t>
    </r>
    <r>
      <rPr>
        <i/>
        <sz val="11"/>
        <rFont val="Times New Roman Cyr"/>
        <family val="0"/>
      </rPr>
      <t>(раф.)</t>
    </r>
  </si>
  <si>
    <r>
      <t xml:space="preserve">Манго из семян масло, </t>
    </r>
    <r>
      <rPr>
        <i/>
        <sz val="11"/>
        <rFont val="Times New Roman Cyr"/>
        <family val="0"/>
      </rPr>
      <t>(раф.)</t>
    </r>
  </si>
  <si>
    <r>
      <t xml:space="preserve">Миндальное масло, </t>
    </r>
    <r>
      <rPr>
        <i/>
        <sz val="11"/>
        <rFont val="Times New Roman Cyr"/>
        <family val="0"/>
      </rPr>
      <t>(раф.)</t>
    </r>
  </si>
  <si>
    <r>
      <t xml:space="preserve">Облепиховое масло, </t>
    </r>
    <r>
      <rPr>
        <i/>
        <sz val="11"/>
        <rFont val="Times New Roman Cyr"/>
        <family val="0"/>
      </rPr>
      <t>(экстр.)</t>
    </r>
  </si>
  <si>
    <r>
      <t xml:space="preserve">Персиковое масло, </t>
    </r>
    <r>
      <rPr>
        <i/>
        <sz val="11"/>
        <rFont val="Times New Roman Cyr"/>
        <family val="0"/>
      </rPr>
      <t>(раф.)</t>
    </r>
  </si>
  <si>
    <r>
      <t xml:space="preserve">Репейное масло, </t>
    </r>
    <r>
      <rPr>
        <i/>
        <sz val="11"/>
        <rFont val="Times New Roman Cyr"/>
        <family val="0"/>
      </rPr>
      <t>(экстр.)</t>
    </r>
  </si>
  <si>
    <r>
      <t xml:space="preserve">Шиповника масло, </t>
    </r>
    <r>
      <rPr>
        <i/>
        <sz val="11"/>
        <rFont val="Times New Roman Cyr"/>
        <family val="0"/>
      </rPr>
      <t>(раф.)</t>
    </r>
  </si>
  <si>
    <t>Абрикосовое масло, (раф.)</t>
  </si>
  <si>
    <t>Авокадо масло, (раф.)</t>
  </si>
  <si>
    <t>Вечерней примулы масло, (раф.)</t>
  </si>
  <si>
    <t>Виноградной косточки масло, (раф.)</t>
  </si>
  <si>
    <t>Горького (красного жгучего) перца масло, (экстр.)</t>
  </si>
  <si>
    <t>Грецкий орех масло, (раф.)</t>
  </si>
  <si>
    <t>Жожоба масло (gold), (нераф.)</t>
  </si>
  <si>
    <t>Зародышей пшеницы масло, (раф.)</t>
  </si>
  <si>
    <t>Календула масло, (экстр.)</t>
  </si>
  <si>
    <t>Кунжутное масло, (раф.)</t>
  </si>
  <si>
    <t>Лесного ореха масло, (раф.)</t>
  </si>
  <si>
    <t>Льняное масло, (нераф.)</t>
  </si>
  <si>
    <t>Льняное масло, (раф.)</t>
  </si>
  <si>
    <t>Макадамии масло, (раф.)</t>
  </si>
  <si>
    <t>Манго из семян масло, (раф.)</t>
  </si>
  <si>
    <t>Миндальное масло, (раф.)</t>
  </si>
  <si>
    <t>Облепиховое масло, (экстр.)</t>
  </si>
  <si>
    <t>Персиковое масло, (раф.)</t>
  </si>
  <si>
    <t>Репейное масло, (экстр.)</t>
  </si>
  <si>
    <t>Шиповника масло, (раф.)</t>
  </si>
  <si>
    <t>Кинза</t>
  </si>
  <si>
    <t>А/лампа "Avon"</t>
  </si>
  <si>
    <t>А/лампа Амфора шамотная</t>
  </si>
  <si>
    <t>А/лампа Английская</t>
  </si>
  <si>
    <t>А/лампа Африка, Этника</t>
  </si>
  <si>
    <t>А/лампа Белая Пальма</t>
  </si>
  <si>
    <t>А/лампа Вдохновение шлик.</t>
  </si>
  <si>
    <t>А/лампа Дом-Изба малая (квадр.)</t>
  </si>
  <si>
    <t>А/лампа Камин</t>
  </si>
  <si>
    <t>А/лампа Камин треугольный</t>
  </si>
  <si>
    <t>А/лампа Котелок роспись (человечек)</t>
  </si>
  <si>
    <t>А/лампа Кубик роспись</t>
  </si>
  <si>
    <t>А/лампа Малютка</t>
  </si>
  <si>
    <t>А/лампа Овал роспись</t>
  </si>
  <si>
    <t>А/лампа Пирамидка малая</t>
  </si>
  <si>
    <t>А/лампа Сердце подвес.</t>
  </si>
  <si>
    <t>А/лампа Слон коричневый</t>
  </si>
  <si>
    <t>А/лампа Стеклярус</t>
  </si>
  <si>
    <t>А/лампа Чайник</t>
  </si>
  <si>
    <t>А/лампа Этника 1</t>
  </si>
  <si>
    <t>А/лампа Этника 2</t>
  </si>
  <si>
    <t>Аромадомик КОРЧМА</t>
  </si>
  <si>
    <t>Аромадомик МЕЛОДИЯ</t>
  </si>
  <si>
    <t>Аромадомик ЮЛИУС</t>
  </si>
  <si>
    <t>Аромалампы "FIROIL"</t>
  </si>
  <si>
    <t>Аромакулоны "FIROIL"</t>
  </si>
  <si>
    <t>Аромакулон Авторская коллекция</t>
  </si>
  <si>
    <t>Аромакулон Белая глина</t>
  </si>
  <si>
    <t>Аромакулон Деколь</t>
  </si>
  <si>
    <t>Аромакулон Зайчик</t>
  </si>
  <si>
    <t>Аромакулон Знак Зодиака</t>
  </si>
  <si>
    <t>Аромакулон Камень-Самоцвет</t>
  </si>
  <si>
    <t>Аромакулон Камень-Самоцвет (в футляре с цепочкой)</t>
  </si>
  <si>
    <t>Аромакулон Корова</t>
  </si>
  <si>
    <t>Аромакулон Овечка</t>
  </si>
  <si>
    <t>Аромакулон Поросенок</t>
  </si>
  <si>
    <t>Аромакулон Радуга</t>
  </si>
  <si>
    <t>Аромакулон Шликерные</t>
  </si>
  <si>
    <t xml:space="preserve">Ароматизатор-увлажнитель AIC ULTRANSMIT 009 </t>
  </si>
  <si>
    <t xml:space="preserve">Ароматизатор-увлажнитель AIC ULTRANSMIT 010 </t>
  </si>
  <si>
    <t xml:space="preserve">Ароматизатор-увлажнитель AIC ULTRANSMIT 016 </t>
  </si>
  <si>
    <t xml:space="preserve">Ароматизатор-увлажнитель AIC ULTRANSMIT 017 </t>
  </si>
  <si>
    <t xml:space="preserve">Ароматизатор-увлажнитель AIC ULTRANSMIT 020 </t>
  </si>
  <si>
    <r>
      <t>Арганы масло,</t>
    </r>
    <r>
      <rPr>
        <i/>
        <sz val="11"/>
        <rFont val="Times New Roman Cyr"/>
        <family val="0"/>
      </rPr>
      <t xml:space="preserve"> (раф.)</t>
    </r>
  </si>
  <si>
    <t>250мл</t>
  </si>
  <si>
    <r>
      <rPr>
        <b/>
        <i/>
        <sz val="12"/>
        <rFont val="Times New Roman Cyr"/>
        <family val="0"/>
      </rPr>
      <t>Душистые вещества</t>
    </r>
    <r>
      <rPr>
        <b/>
        <i/>
        <sz val="11"/>
        <rFont val="Arial Narrow"/>
        <family val="2"/>
      </rPr>
      <t xml:space="preserve"> </t>
    </r>
    <r>
      <rPr>
        <b/>
        <i/>
        <sz val="11"/>
        <rFont val="Wide Latin"/>
        <family val="1"/>
      </rPr>
      <t xml:space="preserve">"FIROIL"   </t>
    </r>
  </si>
  <si>
    <r>
      <rPr>
        <b/>
        <i/>
        <sz val="12"/>
        <rFont val="Times New Roman Cyr"/>
        <family val="1"/>
      </rPr>
      <t>Косметические ингридиенты</t>
    </r>
    <r>
      <rPr>
        <b/>
        <i/>
        <sz val="12"/>
        <rFont val="Arial Narrow"/>
        <family val="2"/>
      </rPr>
      <t xml:space="preserve"> </t>
    </r>
    <r>
      <rPr>
        <b/>
        <i/>
        <sz val="11"/>
        <rFont val="Wide Latin"/>
        <family val="1"/>
      </rPr>
      <t xml:space="preserve">"FIROIL"   </t>
    </r>
  </si>
  <si>
    <r>
      <rPr>
        <b/>
        <i/>
        <sz val="12"/>
        <rFont val="Times New Roman Cyr"/>
        <family val="1"/>
      </rPr>
      <t>100% натуральные эфирные масла</t>
    </r>
    <r>
      <rPr>
        <b/>
        <i/>
        <sz val="12"/>
        <rFont val="Arial Narrow"/>
        <family val="2"/>
      </rPr>
      <t xml:space="preserve"> </t>
    </r>
    <r>
      <rPr>
        <b/>
        <i/>
        <sz val="11"/>
        <rFont val="Wide Latin"/>
        <family val="1"/>
      </rPr>
      <t>"FIROIL"</t>
    </r>
  </si>
  <si>
    <t>АНГРО, от 250мл</t>
  </si>
  <si>
    <t>АНГРО Цена за 1мл (от 250мл)</t>
  </si>
  <si>
    <t>Скидки на АНГРО (косметические ингр-ы):
50-99мл - 1%
100-299мл - 4%
300-499мл - 8%
500-1000мл - 10%
от 1000мл - 15%
(скидка расчитывается автоматически)</t>
  </si>
  <si>
    <t>Шампуневая основа</t>
  </si>
  <si>
    <t>БАББЛ ГАМ</t>
  </si>
  <si>
    <t>БАНАН</t>
  </si>
  <si>
    <t>АНАНАС</t>
  </si>
  <si>
    <t>АВОКАДО</t>
  </si>
  <si>
    <t>АБРИКОС</t>
  </si>
  <si>
    <t>Баночка космет. пластиковая c крышкой 150мл высокая</t>
  </si>
  <si>
    <t>Баночка космет. пластиковая c крышкой 150мл низкая</t>
  </si>
  <si>
    <t>Баночка космет. пластиковая c крышкой 200мл</t>
  </si>
  <si>
    <t>Бутылочка 10мл темное стекло с крышкой-капельником</t>
  </si>
  <si>
    <t>Бутылочка 2мл стеклянная прозрачная с крышкой</t>
  </si>
  <si>
    <t>Бутылочка 50мл темное стекло с крышкой фольгированной</t>
  </si>
  <si>
    <t>Бутылочка 5мл темное стекло с крышкой-капельником</t>
  </si>
  <si>
    <t>Флакон 120мл пластиковый коричневый с крышкой</t>
  </si>
  <si>
    <t>Флакон 120мл пластиковый прозрачный с распылителем кнопочным</t>
  </si>
  <si>
    <t>Флакон 250мл пластиковый коричневый с крышкой</t>
  </si>
  <si>
    <t>Флакон 350мл пластиковый прозрачный с крышкой дисктоп (для шампуня)</t>
  </si>
  <si>
    <t>АЛЬФА-ПИНЕН</t>
  </si>
  <si>
    <t>БЕТА-ПИНЕН</t>
  </si>
  <si>
    <t>ВАНИЛЬ ЦВЕТОЧНАЯ</t>
  </si>
  <si>
    <t>ВИШНЯ</t>
  </si>
  <si>
    <t>ГАММА-ТЕРПИНЕН</t>
  </si>
  <si>
    <t xml:space="preserve">ГЕРАНИОЛ </t>
  </si>
  <si>
    <t>ДИЭТИЛФТАЛАТ (ДЭФ)</t>
  </si>
  <si>
    <t xml:space="preserve">ИЗОБОРНИЛАЦЕТАТ </t>
  </si>
  <si>
    <t xml:space="preserve">ЛИМОНЕН </t>
  </si>
  <si>
    <t xml:space="preserve">ЛИНАЛИЛАЦЕТАТ </t>
  </si>
  <si>
    <t>ЛИМОНЕН</t>
  </si>
  <si>
    <t>ЛИНАЛООЛ</t>
  </si>
  <si>
    <t xml:space="preserve">ТЕРПИНЕОЛ </t>
  </si>
  <si>
    <t>ФЕНИЛЭТИЛОВЫЙ СПИРТ  (ФЭС)</t>
  </si>
  <si>
    <t>ФЕНИЛЭТИЛОВЫЙ СПИРТ (ФЭС)</t>
  </si>
  <si>
    <t>ТЕРПИНЕОЛ</t>
  </si>
  <si>
    <t xml:space="preserve">ЦИНЕОЛ </t>
  </si>
  <si>
    <t xml:space="preserve">ЦИТРОНЕЛЛОЛ </t>
  </si>
  <si>
    <t>Гвоздика (цветы)</t>
  </si>
  <si>
    <t>ДРЕВЕСНО-ПРЯНЫЙ</t>
  </si>
  <si>
    <t>ДЫНЯ</t>
  </si>
  <si>
    <t>ЕЖЕВИКА</t>
  </si>
  <si>
    <t>ЗЕЛЕНОЕ ЯБЛОКО</t>
  </si>
  <si>
    <t>ЗЕЛЕНЫЙ ЧАЙ</t>
  </si>
  <si>
    <t>КИВИ</t>
  </si>
  <si>
    <t>КЛУБНИКА СО СЛИВКАМИ</t>
  </si>
  <si>
    <t>КОКОСОВЫЙ ОРЕХ</t>
  </si>
  <si>
    <t>МАНГО</t>
  </si>
  <si>
    <t>МЕД</t>
  </si>
  <si>
    <t>СВЕЖЕСКОШЕННАЯ ТРАВА</t>
  </si>
  <si>
    <t>ТРАВЫ</t>
  </si>
  <si>
    <t>ФИАЛКА</t>
  </si>
  <si>
    <t>ФИГОВЫЙ ЛИСТ</t>
  </si>
  <si>
    <t>ЗЕМЛЯНИКА</t>
  </si>
  <si>
    <r>
      <rPr>
        <b/>
        <i/>
        <sz val="12"/>
        <rFont val="Arial Narrow"/>
        <family val="2"/>
      </rPr>
      <t>Гидролаты</t>
    </r>
    <r>
      <rPr>
        <b/>
        <i/>
        <sz val="11"/>
        <rFont val="Arial Narrow"/>
        <family val="2"/>
      </rPr>
      <t xml:space="preserve"> </t>
    </r>
    <r>
      <rPr>
        <b/>
        <i/>
        <sz val="11"/>
        <rFont val="Wide Latin"/>
        <family val="1"/>
      </rPr>
      <t xml:space="preserve">"FIROIL"   </t>
    </r>
  </si>
  <si>
    <t>Цена (100мл) / шт.</t>
  </si>
  <si>
    <t>ИССОПА гидролат</t>
  </si>
  <si>
    <t xml:space="preserve">КАЛЕНДУЛЫ гидролат </t>
  </si>
  <si>
    <t>КОРЕНЬ ЛОПУХА гидролат</t>
  </si>
  <si>
    <t xml:space="preserve">ЛАВАНДА гидролат </t>
  </si>
  <si>
    <t>МЕЛИССА гидролат</t>
  </si>
  <si>
    <t xml:space="preserve">ПИХТА гидролат </t>
  </si>
  <si>
    <t>ПОЛЫНЬ ТАВРИЧЕСКАЯ гидролат</t>
  </si>
  <si>
    <t xml:space="preserve">РОЗМАРИН гидролат </t>
  </si>
  <si>
    <t xml:space="preserve">СОСНА гидролат </t>
  </si>
  <si>
    <t xml:space="preserve">ШАЛФЕЙ ЛЕКАРСТВЕНЫЙ гидролат </t>
  </si>
  <si>
    <t>Гидролаты "FIROIL"</t>
  </si>
  <si>
    <t>КАМФЕН (фасовка: 10гр, 50гр, 250гр)</t>
  </si>
  <si>
    <t>КОФЕ</t>
  </si>
  <si>
    <t>ЛАВАНДА гидролат</t>
  </si>
  <si>
    <t>ЛАНДЫШ</t>
  </si>
  <si>
    <t>МАЛИНА</t>
  </si>
  <si>
    <t>Маракуйя (фрукты)</t>
  </si>
  <si>
    <t>МИНДАЛЬ</t>
  </si>
  <si>
    <t>ОГУРЕЦ</t>
  </si>
  <si>
    <t>РОЖДЕСТВО</t>
  </si>
  <si>
    <t>РОЗА ГАЛЛЬСКАЯ гидролат</t>
  </si>
  <si>
    <t>Сандал белый (вост.инд.)</t>
  </si>
  <si>
    <t>СИРЕНЬ</t>
  </si>
  <si>
    <t>ШАРОМИКС MCI консервант</t>
  </si>
  <si>
    <t>ШОКОЛАД МОЛОЧНЫЙ</t>
  </si>
  <si>
    <t>Арома-увлажнители "FIROIL"</t>
  </si>
  <si>
    <r>
      <rPr>
        <b/>
        <i/>
        <sz val="12"/>
        <rFont val="Times New Roman Cyr"/>
        <family val="1"/>
      </rPr>
      <t>Флаконы, баночки</t>
    </r>
    <r>
      <rPr>
        <b/>
        <i/>
        <sz val="12"/>
        <rFont val="Arial Narrow"/>
        <family val="2"/>
      </rPr>
      <t xml:space="preserve"> </t>
    </r>
    <r>
      <rPr>
        <b/>
        <i/>
        <sz val="11"/>
        <rFont val="Wide Latin"/>
        <family val="1"/>
      </rPr>
      <t xml:space="preserve">"FIROIL"   </t>
    </r>
  </si>
  <si>
    <r>
      <rPr>
        <b/>
        <i/>
        <sz val="12"/>
        <rFont val="Times New Roman Cyr"/>
        <family val="0"/>
      </rPr>
      <t>Арома-увлажнители</t>
    </r>
    <r>
      <rPr>
        <b/>
        <i/>
        <sz val="11"/>
        <rFont val="Wide Latin"/>
        <family val="1"/>
      </rPr>
      <t xml:space="preserve">"FIROIL"   </t>
    </r>
  </si>
  <si>
    <r>
      <rPr>
        <b/>
        <i/>
        <sz val="12"/>
        <rFont val="Times New Roman Cyr"/>
        <family val="0"/>
      </rPr>
      <t>Аромакулоны</t>
    </r>
    <r>
      <rPr>
        <b/>
        <i/>
        <sz val="11"/>
        <rFont val="Times New Roman Cyr"/>
        <family val="1"/>
      </rPr>
      <t xml:space="preserve"> </t>
    </r>
    <r>
      <rPr>
        <b/>
        <i/>
        <sz val="11"/>
        <rFont val="Wide Latin"/>
        <family val="1"/>
      </rPr>
      <t xml:space="preserve">"FIROIL"   </t>
    </r>
  </si>
  <si>
    <r>
      <rPr>
        <b/>
        <i/>
        <sz val="12"/>
        <rFont val="Times New Roman Cyr"/>
        <family val="0"/>
      </rPr>
      <t>Аромалампы</t>
    </r>
    <r>
      <rPr>
        <b/>
        <i/>
        <sz val="11"/>
        <rFont val="Times New Roman Cyr"/>
        <family val="1"/>
      </rPr>
      <t xml:space="preserve"> </t>
    </r>
    <r>
      <rPr>
        <b/>
        <i/>
        <sz val="11"/>
        <rFont val="Wide Latin"/>
        <family val="1"/>
      </rPr>
      <t xml:space="preserve">"FIROIL"   </t>
    </r>
  </si>
  <si>
    <r>
      <rPr>
        <b/>
        <i/>
        <sz val="12"/>
        <rFont val="Times New Roman Cyr"/>
        <family val="0"/>
      </rPr>
      <t xml:space="preserve">Красители, пигменты, лаки </t>
    </r>
    <r>
      <rPr>
        <b/>
        <i/>
        <sz val="11"/>
        <rFont val="Arial Narrow"/>
        <family val="2"/>
      </rPr>
      <t xml:space="preserve"> </t>
    </r>
    <r>
      <rPr>
        <b/>
        <i/>
        <sz val="11"/>
        <rFont val="Wide Latin"/>
        <family val="1"/>
      </rPr>
      <t xml:space="preserve">"FIROIL"   </t>
    </r>
  </si>
  <si>
    <r>
      <rPr>
        <b/>
        <i/>
        <sz val="12"/>
        <rFont val="Times New Roman Cyr"/>
        <family val="1"/>
      </rPr>
      <t>Отдушки парфюмерные</t>
    </r>
    <r>
      <rPr>
        <b/>
        <i/>
        <sz val="12"/>
        <rFont val="Arial Narrow"/>
        <family val="2"/>
      </rPr>
      <t xml:space="preserve"> </t>
    </r>
    <r>
      <rPr>
        <b/>
        <i/>
        <sz val="11"/>
        <rFont val="Wide Latin"/>
        <family val="1"/>
      </rPr>
      <t xml:space="preserve">"FIROIL"   </t>
    </r>
  </si>
  <si>
    <r>
      <rPr>
        <b/>
        <i/>
        <sz val="12"/>
        <rFont val="Times New Roman Cyr"/>
        <family val="1"/>
      </rPr>
      <t>Формочки для мыла</t>
    </r>
    <r>
      <rPr>
        <b/>
        <i/>
        <sz val="12"/>
        <rFont val="Arial Narrow"/>
        <family val="2"/>
      </rPr>
      <t xml:space="preserve"> </t>
    </r>
    <r>
      <rPr>
        <b/>
        <i/>
        <sz val="11"/>
        <rFont val="Wide Latin"/>
        <family val="1"/>
      </rPr>
      <t xml:space="preserve">"FIROIL"   </t>
    </r>
  </si>
  <si>
    <r>
      <rPr>
        <b/>
        <i/>
        <sz val="12"/>
        <rFont val="Times New Roman Cyr"/>
        <family val="1"/>
      </rPr>
      <t>Мыльная и шампуневая основа глицериновая</t>
    </r>
    <r>
      <rPr>
        <b/>
        <i/>
        <sz val="12"/>
        <rFont val="Arial Narrow"/>
        <family val="2"/>
      </rPr>
      <t xml:space="preserve"> </t>
    </r>
    <r>
      <rPr>
        <b/>
        <i/>
        <sz val="11"/>
        <rFont val="Wide Latin"/>
        <family val="1"/>
      </rPr>
      <t xml:space="preserve">"FIROIL"   </t>
    </r>
  </si>
  <si>
    <r>
      <rPr>
        <b/>
        <i/>
        <sz val="12"/>
        <rFont val="Times New Roman"/>
        <family val="1"/>
      </rPr>
      <t>Пилинги</t>
    </r>
    <r>
      <rPr>
        <b/>
        <i/>
        <sz val="11"/>
        <rFont val="Arial Narrow"/>
        <family val="2"/>
      </rPr>
      <t xml:space="preserve"> </t>
    </r>
    <r>
      <rPr>
        <b/>
        <i/>
        <sz val="11"/>
        <rFont val="Wide Latin"/>
        <family val="1"/>
      </rPr>
      <t xml:space="preserve">"FIROIL"   </t>
    </r>
  </si>
  <si>
    <r>
      <rPr>
        <b/>
        <i/>
        <sz val="12"/>
        <rFont val="Times New Roman Cyr"/>
        <family val="1"/>
      </rPr>
      <t>100% натуральные экстракты (глицериновые)</t>
    </r>
    <r>
      <rPr>
        <b/>
        <i/>
        <sz val="12"/>
        <rFont val="Arial Narrow"/>
        <family val="2"/>
      </rPr>
      <t xml:space="preserve"> </t>
    </r>
    <r>
      <rPr>
        <b/>
        <i/>
        <sz val="11"/>
        <rFont val="Wide Latin"/>
        <family val="1"/>
      </rPr>
      <t>"FIROIL"</t>
    </r>
  </si>
  <si>
    <r>
      <rPr>
        <b/>
        <i/>
        <sz val="12"/>
        <rFont val="Times New Roman Cyr"/>
        <family val="0"/>
      </rPr>
      <t>Баттеры</t>
    </r>
    <r>
      <rPr>
        <b/>
        <i/>
        <sz val="11"/>
        <rFont val="Arial Narrow"/>
        <family val="2"/>
      </rPr>
      <t xml:space="preserve"> </t>
    </r>
    <r>
      <rPr>
        <b/>
        <i/>
        <sz val="11"/>
        <rFont val="Wide Latin"/>
        <family val="1"/>
      </rPr>
      <t xml:space="preserve">"FIROIL"   </t>
    </r>
  </si>
  <si>
    <r>
      <rPr>
        <b/>
        <i/>
        <sz val="12"/>
        <rFont val="Times New Roman Cyr"/>
        <family val="1"/>
      </rPr>
      <t>Базовые масла</t>
    </r>
    <r>
      <rPr>
        <b/>
        <i/>
        <sz val="12"/>
        <rFont val="Arial Narrow"/>
        <family val="2"/>
      </rPr>
      <t xml:space="preserve"> </t>
    </r>
    <r>
      <rPr>
        <b/>
        <i/>
        <sz val="11"/>
        <rFont val="Wide Latin"/>
        <family val="1"/>
      </rPr>
      <t>"FIROIL"</t>
    </r>
  </si>
  <si>
    <r>
      <rPr>
        <b/>
        <i/>
        <sz val="12"/>
        <rFont val="Times New Roman Cyr"/>
        <family val="0"/>
      </rPr>
      <t>100% натуральные абсолю</t>
    </r>
    <r>
      <rPr>
        <b/>
        <i/>
        <sz val="11"/>
        <rFont val="Arial Narrow"/>
        <family val="2"/>
      </rPr>
      <t xml:space="preserve"> </t>
    </r>
    <r>
      <rPr>
        <b/>
        <i/>
        <sz val="11"/>
        <rFont val="Wide Latin"/>
        <family val="1"/>
      </rPr>
      <t>"FIROIL"</t>
    </r>
  </si>
  <si>
    <t>Душистые вещества "FIROIL"</t>
  </si>
  <si>
    <r>
      <rPr>
        <u val="single"/>
        <sz val="10"/>
        <rFont val="Arial"/>
        <family val="2"/>
      </rPr>
      <t>Скидки на АНГРО (ингр-ты):</t>
    </r>
    <r>
      <rPr>
        <sz val="10"/>
        <rFont val="Arial"/>
        <family val="2"/>
      </rPr>
      <t xml:space="preserve">
2-4кг - 5%
5-9кг - 7%
10-14кг - 10%
15-19кг - 15%
от 20кг - 20%</t>
    </r>
  </si>
  <si>
    <t>АНГРО, от 2кг</t>
  </si>
  <si>
    <t>УСЛОВИЯ СОТРУДНИЧЕСТВА:</t>
  </si>
  <si>
    <t>Выбор прайс-листа:</t>
  </si>
  <si>
    <t>www.firoil/payment-and-shipping-fees/</t>
  </si>
  <si>
    <t>Доставку заказов до 5кг осуществляем через нашу курьерскую службу. Для Москвы весовой лимит отстствует.</t>
  </si>
  <si>
    <t>Рассчитать стоимость  можно в нашем калькуляторе:</t>
  </si>
  <si>
    <t>прайс розница</t>
  </si>
  <si>
    <t>прайс опт</t>
  </si>
  <si>
    <t>прайс мелкий опт</t>
  </si>
  <si>
    <t>прайс крупный опт</t>
  </si>
  <si>
    <t>ДОСТАВКА:</t>
  </si>
  <si>
    <t>сотрудничество</t>
  </si>
  <si>
    <t>Мы так же сотрудничаем с транспортной компанией Байкал Сервис. 
Доставка до ТК осуществляется за наш счет для заказов от 10000руб.</t>
  </si>
  <si>
    <t>Варианты оплаты:</t>
  </si>
  <si>
    <t>наличный расчет;</t>
  </si>
  <si>
    <t>безналичный расчет;</t>
  </si>
  <si>
    <t>электронные деньги (webmoney, Яндекс.Деньги);</t>
  </si>
  <si>
    <t>денежные переводы;</t>
  </si>
  <si>
    <t>наложенный платеж.</t>
  </si>
  <si>
    <t>ОПЛАТА:</t>
  </si>
  <si>
    <t>Оплата осуществляется путем 100% предоплаты по выставленному счету или накладной.</t>
  </si>
  <si>
    <t>Заказ по прайсу от 250руб.</t>
  </si>
  <si>
    <t>Заказ по прайсу от 40000руб.</t>
  </si>
  <si>
    <t>Возможна отсрочка платежа (только для постоянных клиентов).</t>
  </si>
  <si>
    <t>розничный прайс - заказ от 250руб.  по ценам прайса.</t>
  </si>
  <si>
    <t>оптовый прайс - заказ от 40000руб. по ценам прайса.</t>
  </si>
  <si>
    <t>Арганы масло, (раф.)</t>
  </si>
  <si>
    <r>
      <rPr>
        <b/>
        <u val="single"/>
        <sz val="12"/>
        <rFont val="Times New Roman"/>
        <family val="1"/>
      </rPr>
      <t>Обращаем Ваше внимание:</t>
    </r>
    <r>
      <rPr>
        <sz val="12"/>
        <rFont val="Times New Roman"/>
        <family val="1"/>
      </rPr>
      <t xml:space="preserve"> цены на АНГРО могут меняться. Уточняйте информацию по актуальности и наличию.</t>
    </r>
  </si>
  <si>
    <r>
      <t xml:space="preserve">Вы можете зарегистрироваться на нашем сайте: </t>
    </r>
    <r>
      <rPr>
        <b/>
        <sz val="12"/>
        <rFont val="Times New Roman"/>
        <family val="1"/>
      </rPr>
      <t>www.firoil.ru</t>
    </r>
    <r>
      <rPr>
        <sz val="12"/>
        <rFont val="Times New Roman"/>
        <family val="1"/>
      </rPr>
      <t xml:space="preserve"> и формировать заказы здесь:
шаг 1 - регистрация;
шаг 2 - далее Вы высылаете нам на электронную почту </t>
    </r>
    <r>
      <rPr>
        <b/>
        <sz val="12"/>
        <rFont val="Times New Roman"/>
        <family val="1"/>
      </rPr>
      <t>aroma-rus@mail.ru</t>
    </r>
    <r>
      <rPr>
        <sz val="12"/>
        <rFont val="Times New Roman"/>
        <family val="1"/>
      </rPr>
      <t xml:space="preserve"> Ваш логин и ориентировочную сумму закупки для определения статуса оптовика;
шаг 3 - необходимо выйти и снова зайти под своим аккаунтом (для смены цен системой);
шаг 4 - теперь Вам доступны оптовые цены, так же Вы будете видеть розничные цены.
Плюсы данной регистрации:
 - всегда актуальные цены и наличие товара;
 - получение информации о новой продукции;
 - личный кабинет с возможностью отслеживать изменения статуса заказа, номера отгрузочных документов, историю заказов;
 - визуально видеть товар;
 - удобная форма заказа через Каталог.</t>
    </r>
  </si>
  <si>
    <r>
      <rPr>
        <u val="single"/>
        <sz val="10"/>
        <rFont val="Arial"/>
        <family val="2"/>
      </rPr>
      <t>Скидки на АНГРО (эфирные масла):</t>
    </r>
    <r>
      <rPr>
        <sz val="10"/>
        <rFont val="Arial"/>
        <family val="2"/>
      </rPr>
      <t xml:space="preserve">
50-99мл - 1%
100-299мл - 2%
300-499мл - 3%
500-1000мл - 4%
от 1000мл - 5%
(скидка расчитывается автоматически)</t>
    </r>
  </si>
  <si>
    <r>
      <rPr>
        <u val="single"/>
        <sz val="10"/>
        <rFont val="Arial"/>
        <family val="2"/>
      </rPr>
      <t>Скидки на АНГРО (абсолю):</t>
    </r>
    <r>
      <rPr>
        <sz val="10"/>
        <rFont val="Arial"/>
        <family val="2"/>
      </rPr>
      <t xml:space="preserve">
50-99мл - 1%
100-299мл - 2%
300-499мл - 3%
500-1000мл - 4%
от 1000мл - 5%
(скидка расчитывается автоматически)</t>
    </r>
  </si>
  <si>
    <r>
      <rPr>
        <u val="single"/>
        <sz val="10"/>
        <rFont val="Arial"/>
        <family val="2"/>
      </rPr>
      <t>Скидки на АНГРО (базовые масла):</t>
    </r>
    <r>
      <rPr>
        <sz val="10"/>
        <rFont val="Arial"/>
        <family val="2"/>
      </rPr>
      <t xml:space="preserve">
2-4кг - 2%
5-9кг - 4%
10-14кг - 6%
15-19кг - 8%
от 20кг - 10%</t>
    </r>
  </si>
  <si>
    <r>
      <rPr>
        <u val="single"/>
        <sz val="10"/>
        <rFont val="Arial"/>
        <family val="2"/>
      </rPr>
      <t>Скидки на АНГРО (баттеры):</t>
    </r>
    <r>
      <rPr>
        <sz val="10"/>
        <rFont val="Arial"/>
        <family val="2"/>
      </rPr>
      <t xml:space="preserve">
2-4кг - 2%
5-9кг - 4%
10-14кг - 6%
15-19кг - 8%
от 20кг - 10%</t>
    </r>
  </si>
  <si>
    <r>
      <rPr>
        <u val="single"/>
        <sz val="10"/>
        <rFont val="Arial"/>
        <family val="2"/>
      </rPr>
      <t>Скидки на АНГРО (экстракты):</t>
    </r>
    <r>
      <rPr>
        <sz val="10"/>
        <rFont val="Arial"/>
        <family val="2"/>
      </rPr>
      <t xml:space="preserve">
2-4кг - 2%
5-9кг - 4%
10-14кг - 6%
15-19кг - 8%
от 20кг - 10%</t>
    </r>
  </si>
  <si>
    <r>
      <t xml:space="preserve">Пилинг сыпучий. Розничная цена указана за объем; АНГРО - за вес!!!
</t>
    </r>
    <r>
      <rPr>
        <u val="single"/>
        <sz val="10"/>
        <rFont val="Arial"/>
        <family val="2"/>
      </rPr>
      <t>Скидки на АНГРО (пилинг):</t>
    </r>
    <r>
      <rPr>
        <sz val="10"/>
        <rFont val="Arial"/>
        <family val="2"/>
      </rPr>
      <t xml:space="preserve">
2-4кг - 2%
5-9кг - 4%
10-14кг - 6%
15-19кг - 8%
от 20кг - 10%</t>
    </r>
  </si>
  <si>
    <t>мелкооптовый прайс - заказ от 10000руб.  по ценам прайса.</t>
  </si>
  <si>
    <t>Заказ по прайсу от 10000руб.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</si>
</sst>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b/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1"/>
      <name val="Arial Narrow"/>
      <family val="2"/>
    </font>
    <font>
      <b/>
      <i/>
      <sz val="11"/>
      <name val="Wide Latin"/>
      <family val="1"/>
    </font>
    <font>
      <b/>
      <sz val="10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 Cyr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yr"/>
      <family val="0"/>
    </font>
    <font>
      <sz val="11"/>
      <name val="Arno Pro"/>
      <family val="1"/>
    </font>
    <font>
      <b/>
      <sz val="12"/>
      <name val="Arno Pro"/>
      <family val="1"/>
    </font>
    <font>
      <u val="single"/>
      <sz val="10"/>
      <name val="Arial"/>
      <family val="2"/>
    </font>
    <font>
      <b/>
      <i/>
      <sz val="12"/>
      <name val="Arial Narrow"/>
      <family val="2"/>
    </font>
    <font>
      <b/>
      <u val="single"/>
      <sz val="14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55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51"/>
      <name val="Arno Pro"/>
      <family val="1"/>
    </font>
    <font>
      <i/>
      <sz val="16"/>
      <color indexed="51"/>
      <name val="Arno Pro"/>
      <family val="1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b/>
      <sz val="12"/>
      <color indexed="51"/>
      <name val="Times New Roman"/>
      <family val="1"/>
    </font>
    <font>
      <i/>
      <sz val="12"/>
      <color indexed="5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23">
    <xf numFmtId="0" fontId="0" fillId="0" borderId="0" xfId="0" applyAlignment="1">
      <alignment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164" fontId="0" fillId="34" borderId="19" xfId="0" applyNumberFormat="1" applyFill="1" applyBorder="1" applyAlignment="1" applyProtection="1">
      <alignment horizontal="center" vertical="center"/>
      <protection hidden="1"/>
    </xf>
    <xf numFmtId="164" fontId="0" fillId="34" borderId="20" xfId="0" applyNumberFormat="1" applyFill="1" applyBorder="1" applyAlignment="1" applyProtection="1">
      <alignment horizontal="center" vertical="center"/>
      <protection hidden="1"/>
    </xf>
    <xf numFmtId="0" fontId="14" fillId="35" borderId="21" xfId="0" applyFont="1" applyFill="1" applyBorder="1" applyAlignment="1" applyProtection="1">
      <alignment vertical="center"/>
      <protection hidden="1"/>
    </xf>
    <xf numFmtId="164" fontId="0" fillId="34" borderId="22" xfId="0" applyNumberFormat="1" applyFill="1" applyBorder="1" applyAlignment="1" applyProtection="1">
      <alignment horizontal="center" vertical="center"/>
      <protection hidden="1"/>
    </xf>
    <xf numFmtId="164" fontId="0" fillId="34" borderId="23" xfId="0" applyNumberFormat="1" applyFill="1" applyBorder="1" applyAlignment="1" applyProtection="1">
      <alignment horizontal="center" vertical="center"/>
      <protection hidden="1"/>
    </xf>
    <xf numFmtId="164" fontId="0" fillId="34" borderId="24" xfId="0" applyNumberFormat="1" applyFill="1" applyBorder="1" applyAlignment="1" applyProtection="1">
      <alignment horizontal="center" vertical="center"/>
      <protection hidden="1"/>
    </xf>
    <xf numFmtId="164" fontId="0" fillId="34" borderId="25" xfId="0" applyNumberFormat="1" applyFill="1" applyBorder="1" applyAlignment="1" applyProtection="1">
      <alignment horizontal="center" vertical="center"/>
      <protection hidden="1"/>
    </xf>
    <xf numFmtId="164" fontId="0" fillId="34" borderId="26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64" fontId="0" fillId="34" borderId="31" xfId="0" applyNumberForma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4" fillId="35" borderId="22" xfId="0" applyFont="1" applyFill="1" applyBorder="1" applyAlignment="1" applyProtection="1">
      <alignment vertical="center"/>
      <protection hidden="1"/>
    </xf>
    <xf numFmtId="164" fontId="0" fillId="34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64" fontId="0" fillId="34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164" fontId="0" fillId="34" borderId="27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25" fillId="37" borderId="20" xfId="0" applyFont="1" applyFill="1" applyBorder="1" applyAlignment="1" applyProtection="1">
      <alignment horizontal="right" vertical="center"/>
      <protection hidden="1"/>
    </xf>
    <xf numFmtId="164" fontId="0" fillId="36" borderId="0" xfId="0" applyNumberFormat="1" applyFont="1" applyFill="1" applyBorder="1" applyAlignment="1" applyProtection="1">
      <alignment/>
      <protection hidden="1"/>
    </xf>
    <xf numFmtId="0" fontId="13" fillId="37" borderId="25" xfId="0" applyFont="1" applyFill="1" applyBorder="1" applyAlignment="1" applyProtection="1">
      <alignment horizontal="right" vertical="center"/>
      <protection hidden="1"/>
    </xf>
    <xf numFmtId="0" fontId="13" fillId="37" borderId="26" xfId="0" applyFont="1" applyFill="1" applyBorder="1" applyAlignment="1" applyProtection="1">
      <alignment horizontal="right" vertical="center"/>
      <protection hidden="1"/>
    </xf>
    <xf numFmtId="164" fontId="0" fillId="36" borderId="0" xfId="0" applyNumberFormat="1" applyFont="1" applyFill="1" applyAlignment="1" applyProtection="1">
      <alignment vertical="center"/>
      <protection hidden="1"/>
    </xf>
    <xf numFmtId="164" fontId="0" fillId="36" borderId="0" xfId="0" applyNumberFormat="1" applyFont="1" applyFill="1" applyAlignment="1" applyProtection="1">
      <alignment/>
      <protection hidden="1"/>
    </xf>
    <xf numFmtId="0" fontId="2" fillId="38" borderId="13" xfId="0" applyFont="1" applyFill="1" applyBorder="1" applyAlignment="1" applyProtection="1">
      <alignment horizontal="center" vertical="center"/>
      <protection hidden="1"/>
    </xf>
    <xf numFmtId="0" fontId="2" fillId="38" borderId="14" xfId="0" applyFont="1" applyFill="1" applyBorder="1" applyAlignment="1" applyProtection="1">
      <alignment horizontal="center" vertical="center"/>
      <protection hidden="1"/>
    </xf>
    <xf numFmtId="0" fontId="2" fillId="38" borderId="15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left" vertical="center"/>
      <protection hidden="1"/>
    </xf>
    <xf numFmtId="0" fontId="16" fillId="33" borderId="16" xfId="0" applyFont="1" applyFill="1" applyBorder="1" applyAlignment="1" applyProtection="1">
      <alignment vertical="center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164" fontId="4" fillId="33" borderId="32" xfId="0" applyNumberFormat="1" applyFont="1" applyFill="1" applyBorder="1" applyAlignment="1" applyProtection="1">
      <alignment horizontal="center" vertical="center"/>
      <protection hidden="1"/>
    </xf>
    <xf numFmtId="164" fontId="4" fillId="33" borderId="30" xfId="0" applyNumberFormat="1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164" fontId="0" fillId="39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10" xfId="0" applyFont="1" applyFill="1" applyBorder="1" applyAlignment="1" applyProtection="1">
      <alignment vertical="center"/>
      <protection hidden="1"/>
    </xf>
    <xf numFmtId="0" fontId="16" fillId="0" borderId="12" xfId="0" applyFont="1" applyFill="1" applyBorder="1" applyAlignment="1" applyProtection="1">
      <alignment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8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25" xfId="0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164" fontId="4" fillId="33" borderId="10" xfId="0" applyNumberFormat="1" applyFont="1" applyFill="1" applyBorder="1" applyAlignment="1" applyProtection="1">
      <alignment horizontal="center" vertical="center"/>
      <protection hidden="1"/>
    </xf>
    <xf numFmtId="164" fontId="4" fillId="33" borderId="11" xfId="0" applyNumberFormat="1" applyFont="1" applyFill="1" applyBorder="1" applyAlignment="1" applyProtection="1">
      <alignment horizontal="center" vertical="center"/>
      <protection hidden="1"/>
    </xf>
    <xf numFmtId="8" fontId="0" fillId="36" borderId="0" xfId="0" applyNumberFormat="1" applyFill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4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0" fillId="36" borderId="0" xfId="0" applyFill="1" applyAlignment="1" applyProtection="1">
      <alignment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6" fillId="33" borderId="12" xfId="0" applyFont="1" applyFill="1" applyBorder="1" applyAlignment="1" applyProtection="1">
      <alignment vertical="center"/>
      <protection hidden="1"/>
    </xf>
    <xf numFmtId="0" fontId="4" fillId="33" borderId="40" xfId="0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64" fontId="15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4" fillId="0" borderId="38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164" fontId="4" fillId="0" borderId="32" xfId="0" applyNumberFormat="1" applyFont="1" applyFill="1" applyBorder="1" applyAlignment="1" applyProtection="1">
      <alignment horizontal="center" vertical="center"/>
      <protection hidden="1"/>
    </xf>
    <xf numFmtId="164" fontId="4" fillId="0" borderId="30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68" fillId="29" borderId="0" xfId="52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 applyProtection="1">
      <alignment horizontal="center" vertical="center"/>
      <protection hidden="1"/>
    </xf>
    <xf numFmtId="164" fontId="4" fillId="0" borderId="37" xfId="0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74" fillId="32" borderId="0" xfId="62" applyAlignment="1" applyProtection="1">
      <alignment vertical="center"/>
      <protection hidden="1"/>
    </xf>
    <xf numFmtId="164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38" borderId="11" xfId="0" applyFont="1" applyFill="1" applyBorder="1" applyAlignment="1" applyProtection="1">
      <alignment horizontal="center" vertical="center"/>
      <protection hidden="1"/>
    </xf>
    <xf numFmtId="0" fontId="2" fillId="38" borderId="12" xfId="0" applyFont="1" applyFill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 applyProtection="1">
      <alignment horizontal="left" vertical="center"/>
      <protection hidden="1"/>
    </xf>
    <xf numFmtId="164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vertical="center" wrapText="1"/>
      <protection hidden="1"/>
    </xf>
    <xf numFmtId="0" fontId="4" fillId="0" borderId="25" xfId="0" applyFont="1" applyFill="1" applyBorder="1" applyAlignment="1" applyProtection="1">
      <alignment vertical="center" wrapText="1"/>
      <protection hidden="1"/>
    </xf>
    <xf numFmtId="0" fontId="4" fillId="0" borderId="25" xfId="0" applyFont="1" applyBorder="1" applyAlignment="1" applyProtection="1">
      <alignment vertical="center" wrapText="1"/>
      <protection hidden="1"/>
    </xf>
    <xf numFmtId="164" fontId="4" fillId="33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vertical="center" wrapText="1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164" fontId="4" fillId="0" borderId="43" xfId="0" applyNumberFormat="1" applyFont="1" applyFill="1" applyBorder="1" applyAlignment="1" applyProtection="1">
      <alignment horizontal="center" vertical="center"/>
      <protection hidden="1"/>
    </xf>
    <xf numFmtId="164" fontId="4" fillId="0" borderId="28" xfId="0" applyNumberFormat="1" applyFont="1" applyFill="1" applyBorder="1" applyAlignment="1" applyProtection="1">
      <alignment horizontal="center" vertical="center"/>
      <protection hidden="1"/>
    </xf>
    <xf numFmtId="164" fontId="4" fillId="0" borderId="27" xfId="0" applyNumberFormat="1" applyFont="1" applyFill="1" applyBorder="1" applyAlignment="1" applyProtection="1">
      <alignment horizontal="center"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hidden="1"/>
    </xf>
    <xf numFmtId="164" fontId="0" fillId="36" borderId="0" xfId="0" applyNumberFormat="1" applyFont="1" applyFill="1" applyBorder="1" applyAlignment="1" applyProtection="1">
      <alignment vertical="center"/>
      <protection hidden="1"/>
    </xf>
    <xf numFmtId="0" fontId="2" fillId="38" borderId="22" xfId="0" applyFont="1" applyFill="1" applyBorder="1" applyAlignment="1" applyProtection="1">
      <alignment horizontal="center" vertical="center" wrapText="1"/>
      <protection hidden="1"/>
    </xf>
    <xf numFmtId="0" fontId="15" fillId="0" borderId="20" xfId="0" applyFont="1" applyFill="1" applyBorder="1" applyAlignment="1" applyProtection="1">
      <alignment vertical="center"/>
      <protection hidden="1"/>
    </xf>
    <xf numFmtId="0" fontId="15" fillId="0" borderId="44" xfId="0" applyFont="1" applyFill="1" applyBorder="1" applyAlignment="1" applyProtection="1">
      <alignment vertical="center"/>
      <protection hidden="1"/>
    </xf>
    <xf numFmtId="0" fontId="15" fillId="0" borderId="19" xfId="0" applyFont="1" applyFill="1" applyBorder="1" applyAlignment="1" applyProtection="1">
      <alignment vertical="center"/>
      <protection hidden="1"/>
    </xf>
    <xf numFmtId="0" fontId="15" fillId="0" borderId="26" xfId="0" applyFont="1" applyFill="1" applyBorder="1" applyAlignment="1" applyProtection="1">
      <alignment vertical="center"/>
      <protection hidden="1"/>
    </xf>
    <xf numFmtId="0" fontId="12" fillId="36" borderId="45" xfId="0" applyFont="1" applyFill="1" applyBorder="1" applyAlignment="1" applyProtection="1">
      <alignment horizontal="center" vertical="center" wrapText="1"/>
      <protection hidden="1"/>
    </xf>
    <xf numFmtId="0" fontId="12" fillId="36" borderId="36" xfId="0" applyFont="1" applyFill="1" applyBorder="1" applyAlignment="1" applyProtection="1">
      <alignment horizontal="center" vertical="center" wrapText="1"/>
      <protection hidden="1"/>
    </xf>
    <xf numFmtId="0" fontId="12" fillId="36" borderId="18" xfId="0" applyFont="1" applyFill="1" applyBorder="1" applyAlignment="1" applyProtection="1">
      <alignment horizontal="center" vertical="center" wrapText="1"/>
      <protection hidden="1"/>
    </xf>
    <xf numFmtId="0" fontId="2" fillId="38" borderId="45" xfId="0" applyFont="1" applyFill="1" applyBorder="1" applyAlignment="1" applyProtection="1">
      <alignment horizontal="center" vertical="center"/>
      <protection hidden="1"/>
    </xf>
    <xf numFmtId="0" fontId="2" fillId="38" borderId="36" xfId="0" applyFont="1" applyFill="1" applyBorder="1" applyAlignment="1" applyProtection="1">
      <alignment horizontal="center" vertical="center"/>
      <protection hidden="1"/>
    </xf>
    <xf numFmtId="0" fontId="2" fillId="38" borderId="1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2" fillId="38" borderId="46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vertical="center" wrapText="1"/>
      <protection hidden="1"/>
    </xf>
    <xf numFmtId="0" fontId="12" fillId="36" borderId="47" xfId="0" applyFont="1" applyFill="1" applyBorder="1" applyAlignment="1" applyProtection="1">
      <alignment vertical="center"/>
      <protection hidden="1"/>
    </xf>
    <xf numFmtId="0" fontId="12" fillId="36" borderId="0" xfId="0" applyFont="1" applyFill="1" applyBorder="1" applyAlignment="1" applyProtection="1">
      <alignment vertical="center"/>
      <protection hidden="1"/>
    </xf>
    <xf numFmtId="0" fontId="12" fillId="36" borderId="48" xfId="0" applyFont="1" applyFill="1" applyBorder="1" applyAlignment="1" applyProtection="1">
      <alignment horizontal="center" vertical="center" wrapText="1"/>
      <protection hidden="1"/>
    </xf>
    <xf numFmtId="0" fontId="12" fillId="36" borderId="49" xfId="0" applyFont="1" applyFill="1" applyBorder="1" applyAlignment="1" applyProtection="1">
      <alignment horizontal="center" vertical="center" wrapText="1"/>
      <protection hidden="1"/>
    </xf>
    <xf numFmtId="0" fontId="12" fillId="36" borderId="50" xfId="0" applyFont="1" applyFill="1" applyBorder="1" applyAlignment="1" applyProtection="1">
      <alignment horizontal="center" vertical="center" wrapText="1"/>
      <protection hidden="1"/>
    </xf>
    <xf numFmtId="0" fontId="14" fillId="36" borderId="24" xfId="0" applyFont="1" applyFill="1" applyBorder="1" applyAlignment="1" applyProtection="1">
      <alignment vertical="center"/>
      <protection hidden="1"/>
    </xf>
    <xf numFmtId="0" fontId="14" fillId="36" borderId="50" xfId="0" applyFont="1" applyFill="1" applyBorder="1" applyAlignment="1" applyProtection="1">
      <alignment horizontal="center" vertical="center" wrapText="1"/>
      <protection hidden="1"/>
    </xf>
    <xf numFmtId="164" fontId="4" fillId="0" borderId="36" xfId="0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12" fillId="36" borderId="51" xfId="0" applyFont="1" applyFill="1" applyBorder="1" applyAlignment="1" applyProtection="1">
      <alignment horizontal="center" vertical="center" wrapText="1"/>
      <protection hidden="1"/>
    </xf>
    <xf numFmtId="0" fontId="12" fillId="36" borderId="52" xfId="0" applyFont="1" applyFill="1" applyBorder="1" applyAlignment="1" applyProtection="1">
      <alignment horizontal="center" vertical="center" wrapText="1"/>
      <protection hidden="1"/>
    </xf>
    <xf numFmtId="0" fontId="12" fillId="36" borderId="53" xfId="0" applyFont="1" applyFill="1" applyBorder="1" applyAlignment="1" applyProtection="1">
      <alignment horizontal="center" vertical="center" wrapText="1"/>
      <protection hidden="1"/>
    </xf>
    <xf numFmtId="0" fontId="2" fillId="36" borderId="51" xfId="0" applyFont="1" applyFill="1" applyBorder="1" applyAlignment="1" applyProtection="1">
      <alignment horizontal="center" vertical="center"/>
      <protection hidden="1"/>
    </xf>
    <xf numFmtId="0" fontId="2" fillId="36" borderId="52" xfId="0" applyFont="1" applyFill="1" applyBorder="1" applyAlignment="1" applyProtection="1">
      <alignment horizontal="center" vertical="center"/>
      <protection hidden="1"/>
    </xf>
    <xf numFmtId="0" fontId="2" fillId="36" borderId="53" xfId="0" applyFont="1" applyFill="1" applyBorder="1" applyAlignment="1" applyProtection="1">
      <alignment horizontal="center" vertical="center" wrapText="1"/>
      <protection hidden="1"/>
    </xf>
    <xf numFmtId="164" fontId="4" fillId="0" borderId="33" xfId="0" applyNumberFormat="1" applyFont="1" applyFill="1" applyBorder="1" applyAlignment="1" applyProtection="1">
      <alignment horizontal="center" vertical="center"/>
      <protection hidden="1"/>
    </xf>
    <xf numFmtId="0" fontId="12" fillId="0" borderId="54" xfId="0" applyFont="1" applyFill="1" applyBorder="1" applyAlignment="1" applyProtection="1">
      <alignment vertical="center" wrapText="1"/>
      <protection hidden="1"/>
    </xf>
    <xf numFmtId="0" fontId="12" fillId="0" borderId="55" xfId="0" applyFont="1" applyFill="1" applyBorder="1" applyAlignment="1" applyProtection="1">
      <alignment vertical="center" wrapText="1"/>
      <protection hidden="1"/>
    </xf>
    <xf numFmtId="0" fontId="12" fillId="0" borderId="56" xfId="0" applyFont="1" applyFill="1" applyBorder="1" applyAlignment="1" applyProtection="1">
      <alignment vertical="center" wrapText="1"/>
      <protection hidden="1"/>
    </xf>
    <xf numFmtId="164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8" fontId="0" fillId="36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/>
      <protection hidden="1"/>
    </xf>
    <xf numFmtId="0" fontId="2" fillId="36" borderId="14" xfId="0" applyFont="1" applyFill="1" applyBorder="1" applyAlignment="1" applyProtection="1">
      <alignment horizontal="center" vertical="center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vertical="center" wrapText="1"/>
      <protection locked="0"/>
    </xf>
    <xf numFmtId="0" fontId="23" fillId="38" borderId="57" xfId="0" applyFont="1" applyFill="1" applyBorder="1" applyAlignment="1" applyProtection="1">
      <alignment horizontal="center" vertical="center"/>
      <protection hidden="1"/>
    </xf>
    <xf numFmtId="0" fontId="0" fillId="36" borderId="0" xfId="0" applyNumberFormat="1" applyFont="1" applyFill="1" applyBorder="1" applyAlignment="1" applyProtection="1">
      <alignment/>
      <protection hidden="1"/>
    </xf>
    <xf numFmtId="164" fontId="4" fillId="33" borderId="38" xfId="0" applyNumberFormat="1" applyFont="1" applyFill="1" applyBorder="1" applyAlignment="1" applyProtection="1">
      <alignment horizontal="center" vertical="center"/>
      <protection hidden="1"/>
    </xf>
    <xf numFmtId="164" fontId="4" fillId="33" borderId="37" xfId="0" applyNumberFormat="1" applyFont="1" applyFill="1" applyBorder="1" applyAlignment="1" applyProtection="1">
      <alignment horizontal="center" vertical="center"/>
      <protection hidden="1"/>
    </xf>
    <xf numFmtId="164" fontId="4" fillId="33" borderId="16" xfId="0" applyNumberFormat="1" applyFont="1" applyFill="1" applyBorder="1" applyAlignment="1" applyProtection="1">
      <alignment horizontal="center" vertical="center"/>
      <protection hidden="1"/>
    </xf>
    <xf numFmtId="164" fontId="4" fillId="33" borderId="12" xfId="0" applyNumberFormat="1" applyFont="1" applyFill="1" applyBorder="1" applyAlignment="1" applyProtection="1">
      <alignment horizontal="center" vertical="center"/>
      <protection hidden="1"/>
    </xf>
    <xf numFmtId="164" fontId="4" fillId="33" borderId="14" xfId="0" applyNumberFormat="1" applyFont="1" applyFill="1" applyBorder="1" applyAlignment="1" applyProtection="1">
      <alignment horizontal="center" vertical="center"/>
      <protection hidden="1"/>
    </xf>
    <xf numFmtId="164" fontId="4" fillId="33" borderId="15" xfId="0" applyNumberFormat="1" applyFont="1" applyFill="1" applyBorder="1" applyAlignment="1" applyProtection="1">
      <alignment horizontal="center" vertical="center"/>
      <protection hidden="1"/>
    </xf>
    <xf numFmtId="0" fontId="12" fillId="36" borderId="58" xfId="0" applyFont="1" applyFill="1" applyBorder="1" applyAlignment="1" applyProtection="1">
      <alignment horizontal="center" vertical="center" wrapText="1"/>
      <protection hidden="1"/>
    </xf>
    <xf numFmtId="0" fontId="12" fillId="36" borderId="59" xfId="0" applyFont="1" applyFill="1" applyBorder="1" applyAlignment="1" applyProtection="1">
      <alignment horizontal="center" vertical="center" wrapText="1"/>
      <protection hidden="1"/>
    </xf>
    <xf numFmtId="0" fontId="12" fillId="36" borderId="60" xfId="0" applyFont="1" applyFill="1" applyBorder="1" applyAlignment="1" applyProtection="1">
      <alignment horizontal="center" vertical="center" wrapText="1"/>
      <protection hidden="1"/>
    </xf>
    <xf numFmtId="0" fontId="30" fillId="0" borderId="0" xfId="0" applyNumberFormat="1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4" fillId="40" borderId="61" xfId="42" applyFont="1" applyFill="1" applyBorder="1" applyAlignment="1" applyProtection="1">
      <alignment horizontal="center" vertical="center"/>
      <protection hidden="1"/>
    </xf>
    <xf numFmtId="0" fontId="0" fillId="36" borderId="47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8" borderId="62" xfId="0" applyFill="1" applyBorder="1" applyAlignment="1" applyProtection="1">
      <alignment/>
      <protection hidden="1"/>
    </xf>
    <xf numFmtId="0" fontId="0" fillId="36" borderId="47" xfId="0" applyFill="1" applyBorder="1" applyAlignment="1" applyProtection="1">
      <alignment vertical="center"/>
      <protection hidden="1"/>
    </xf>
    <xf numFmtId="0" fontId="0" fillId="36" borderId="62" xfId="0" applyFill="1" applyBorder="1" applyAlignment="1" applyProtection="1">
      <alignment vertical="center"/>
      <protection hidden="1"/>
    </xf>
    <xf numFmtId="0" fontId="27" fillId="38" borderId="63" xfId="0" applyFont="1" applyFill="1" applyBorder="1" applyAlignment="1" applyProtection="1">
      <alignment/>
      <protection hidden="1"/>
    </xf>
    <xf numFmtId="0" fontId="27" fillId="38" borderId="22" xfId="0" applyFont="1" applyFill="1" applyBorder="1" applyAlignment="1" applyProtection="1">
      <alignment/>
      <protection hidden="1"/>
    </xf>
    <xf numFmtId="0" fontId="27" fillId="36" borderId="0" xfId="0" applyFont="1" applyFill="1" applyBorder="1" applyAlignment="1" applyProtection="1">
      <alignment/>
      <protection hidden="1"/>
    </xf>
    <xf numFmtId="0" fontId="27" fillId="36" borderId="46" xfId="0" applyFont="1" applyFill="1" applyBorder="1" applyAlignment="1" applyProtection="1">
      <alignment/>
      <protection hidden="1"/>
    </xf>
    <xf numFmtId="0" fontId="27" fillId="36" borderId="34" xfId="0" applyFont="1" applyFill="1" applyBorder="1" applyAlignment="1" applyProtection="1">
      <alignment/>
      <protection hidden="1"/>
    </xf>
    <xf numFmtId="0" fontId="27" fillId="36" borderId="63" xfId="0" applyFont="1" applyFill="1" applyBorder="1" applyAlignment="1" applyProtection="1">
      <alignment/>
      <protection hidden="1"/>
    </xf>
    <xf numFmtId="0" fontId="27" fillId="36" borderId="22" xfId="0" applyFont="1" applyFill="1" applyBorder="1" applyAlignment="1" applyProtection="1">
      <alignment/>
      <protection hidden="1"/>
    </xf>
    <xf numFmtId="164" fontId="4" fillId="33" borderId="23" xfId="0" applyNumberFormat="1" applyFont="1" applyFill="1" applyBorder="1" applyAlignment="1" applyProtection="1">
      <alignment horizontal="center" vertical="center"/>
      <protection hidden="1"/>
    </xf>
    <xf numFmtId="164" fontId="4" fillId="33" borderId="64" xfId="0" applyNumberFormat="1" applyFont="1" applyFill="1" applyBorder="1" applyAlignment="1" applyProtection="1">
      <alignment horizontal="center" vertical="center"/>
      <protection hidden="1"/>
    </xf>
    <xf numFmtId="164" fontId="4" fillId="33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28" fillId="36" borderId="68" xfId="0" applyFont="1" applyFill="1" applyBorder="1" applyAlignment="1" applyProtection="1">
      <alignment horizontal="left"/>
      <protection hidden="1"/>
    </xf>
    <xf numFmtId="0" fontId="28" fillId="36" borderId="69" xfId="0" applyFont="1" applyFill="1" applyBorder="1" applyAlignment="1" applyProtection="1">
      <alignment horizontal="left"/>
      <protection hidden="1"/>
    </xf>
    <xf numFmtId="0" fontId="29" fillId="36" borderId="0" xfId="0" applyFont="1" applyFill="1" applyBorder="1" applyAlignment="1" applyProtection="1">
      <alignment horizontal="left"/>
      <protection hidden="1"/>
    </xf>
    <xf numFmtId="0" fontId="27" fillId="38" borderId="47" xfId="0" applyFont="1" applyFill="1" applyBorder="1" applyAlignment="1" applyProtection="1">
      <alignment horizontal="center" vertical="center"/>
      <protection hidden="1"/>
    </xf>
    <xf numFmtId="0" fontId="27" fillId="38" borderId="0" xfId="0" applyFont="1" applyFill="1" applyBorder="1" applyAlignment="1" applyProtection="1">
      <alignment horizontal="center" vertical="center"/>
      <protection hidden="1"/>
    </xf>
    <xf numFmtId="0" fontId="27" fillId="38" borderId="46" xfId="0" applyFont="1" applyFill="1" applyBorder="1" applyAlignment="1" applyProtection="1">
      <alignment horizontal="center" vertical="center"/>
      <protection hidden="1"/>
    </xf>
    <xf numFmtId="0" fontId="28" fillId="38" borderId="47" xfId="0" applyFont="1" applyFill="1" applyBorder="1" applyAlignment="1" applyProtection="1">
      <alignment horizontal="center" vertical="center"/>
      <protection hidden="1"/>
    </xf>
    <xf numFmtId="0" fontId="28" fillId="38" borderId="0" xfId="0" applyFont="1" applyFill="1" applyBorder="1" applyAlignment="1" applyProtection="1">
      <alignment horizontal="center" vertical="center"/>
      <protection hidden="1"/>
    </xf>
    <xf numFmtId="0" fontId="28" fillId="38" borderId="46" xfId="0" applyFont="1" applyFill="1" applyBorder="1" applyAlignment="1" applyProtection="1">
      <alignment horizontal="center" vertical="center"/>
      <protection hidden="1"/>
    </xf>
    <xf numFmtId="0" fontId="27" fillId="36" borderId="0" xfId="0" applyFont="1" applyFill="1" applyBorder="1" applyAlignment="1" applyProtection="1">
      <alignment horizontal="left" vertical="center" wrapText="1"/>
      <protection hidden="1"/>
    </xf>
    <xf numFmtId="0" fontId="27" fillId="36" borderId="46" xfId="0" applyFont="1" applyFill="1" applyBorder="1" applyAlignment="1" applyProtection="1">
      <alignment horizontal="left" vertical="center" wrapText="1"/>
      <protection hidden="1"/>
    </xf>
    <xf numFmtId="0" fontId="36" fillId="38" borderId="70" xfId="0" applyFont="1" applyFill="1" applyBorder="1" applyAlignment="1" applyProtection="1">
      <alignment horizontal="center" vertical="center"/>
      <protection hidden="1"/>
    </xf>
    <xf numFmtId="0" fontId="36" fillId="38" borderId="71" xfId="0" applyFont="1" applyFill="1" applyBorder="1" applyAlignment="1" applyProtection="1">
      <alignment horizontal="center" vertical="center"/>
      <protection hidden="1"/>
    </xf>
    <xf numFmtId="0" fontId="36" fillId="38" borderId="72" xfId="0" applyFont="1" applyFill="1" applyBorder="1" applyAlignment="1" applyProtection="1">
      <alignment horizontal="center" vertical="center"/>
      <protection hidden="1"/>
    </xf>
    <xf numFmtId="0" fontId="37" fillId="38" borderId="47" xfId="0" applyFont="1" applyFill="1" applyBorder="1" applyAlignment="1" applyProtection="1">
      <alignment horizontal="center" vertical="center"/>
      <protection hidden="1"/>
    </xf>
    <xf numFmtId="0" fontId="37" fillId="38" borderId="0" xfId="0" applyFont="1" applyFill="1" applyBorder="1" applyAlignment="1" applyProtection="1">
      <alignment horizontal="center" vertical="center"/>
      <protection hidden="1"/>
    </xf>
    <xf numFmtId="0" fontId="37" fillId="38" borderId="46" xfId="0" applyFont="1" applyFill="1" applyBorder="1" applyAlignment="1" applyProtection="1">
      <alignment horizontal="center" vertical="center"/>
      <protection hidden="1"/>
    </xf>
    <xf numFmtId="0" fontId="35" fillId="36" borderId="0" xfId="42" applyFont="1" applyFill="1" applyBorder="1" applyAlignment="1" applyProtection="1">
      <alignment horizontal="left"/>
      <protection hidden="1"/>
    </xf>
    <xf numFmtId="0" fontId="35" fillId="40" borderId="57" xfId="42" applyFont="1" applyFill="1" applyBorder="1" applyAlignment="1" applyProtection="1">
      <alignment horizontal="center" vertical="center"/>
      <protection hidden="1" locked="0"/>
    </xf>
    <xf numFmtId="0" fontId="35" fillId="40" borderId="21" xfId="42" applyFont="1" applyFill="1" applyBorder="1" applyAlignment="1" applyProtection="1">
      <alignment horizontal="center" vertical="center"/>
      <protection hidden="1" locked="0"/>
    </xf>
    <xf numFmtId="0" fontId="20" fillId="36" borderId="0" xfId="0" applyFont="1" applyFill="1" applyBorder="1" applyAlignment="1" applyProtection="1">
      <alignment horizontal="center" vertical="center"/>
      <protection hidden="1"/>
    </xf>
    <xf numFmtId="0" fontId="0" fillId="37" borderId="29" xfId="0" applyFill="1" applyBorder="1" applyAlignment="1" applyProtection="1">
      <alignment horizontal="center"/>
      <protection locked="0"/>
    </xf>
    <xf numFmtId="0" fontId="0" fillId="37" borderId="14" xfId="0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/>
      <protection locked="0"/>
    </xf>
    <xf numFmtId="0" fontId="34" fillId="40" borderId="62" xfId="42" applyFont="1" applyFill="1" applyBorder="1" applyAlignment="1" applyProtection="1">
      <alignment horizontal="center" vertical="center"/>
      <protection hidden="1"/>
    </xf>
    <xf numFmtId="0" fontId="34" fillId="40" borderId="63" xfId="42" applyFont="1" applyFill="1" applyBorder="1" applyAlignment="1" applyProtection="1">
      <alignment horizontal="center" vertical="center"/>
      <protection hidden="1"/>
    </xf>
    <xf numFmtId="0" fontId="26" fillId="40" borderId="57" xfId="0" applyFont="1" applyFill="1" applyBorder="1" applyAlignment="1" applyProtection="1">
      <alignment horizontal="center" vertical="center"/>
      <protection hidden="1"/>
    </xf>
    <xf numFmtId="0" fontId="26" fillId="40" borderId="21" xfId="0" applyFont="1" applyFill="1" applyBorder="1" applyAlignment="1" applyProtection="1">
      <alignment horizontal="center" vertical="center"/>
      <protection hidden="1"/>
    </xf>
    <xf numFmtId="164" fontId="31" fillId="38" borderId="57" xfId="0" applyNumberFormat="1" applyFont="1" applyFill="1" applyBorder="1" applyAlignment="1" applyProtection="1">
      <alignment horizontal="center" vertical="center"/>
      <protection hidden="1"/>
    </xf>
    <xf numFmtId="0" fontId="31" fillId="38" borderId="73" xfId="0" applyFont="1" applyFill="1" applyBorder="1" applyAlignment="1" applyProtection="1">
      <alignment horizontal="center" vertical="center"/>
      <protection hidden="1"/>
    </xf>
    <xf numFmtId="0" fontId="31" fillId="38" borderId="21" xfId="0" applyFont="1" applyFill="1" applyBorder="1" applyAlignment="1" applyProtection="1">
      <alignment horizontal="center" vertical="center"/>
      <protection hidden="1"/>
    </xf>
    <xf numFmtId="0" fontId="32" fillId="36" borderId="47" xfId="0" applyFont="1" applyFill="1" applyBorder="1" applyAlignment="1" applyProtection="1">
      <alignment horizontal="center" vertical="center"/>
      <protection hidden="1"/>
    </xf>
    <xf numFmtId="0" fontId="32" fillId="36" borderId="0" xfId="0" applyFont="1" applyFill="1" applyBorder="1" applyAlignment="1" applyProtection="1">
      <alignment horizontal="center" vertical="center"/>
      <protection hidden="1"/>
    </xf>
    <xf numFmtId="0" fontId="32" fillId="36" borderId="71" xfId="0" applyFont="1" applyFill="1" applyBorder="1" applyAlignment="1" applyProtection="1">
      <alignment horizontal="center" vertical="center"/>
      <protection hidden="1"/>
    </xf>
    <xf numFmtId="0" fontId="0" fillId="37" borderId="28" xfId="0" applyFill="1" applyBorder="1" applyAlignment="1" applyProtection="1">
      <alignment horizontal="center"/>
      <protection locked="0"/>
    </xf>
    <xf numFmtId="0" fontId="0" fillId="37" borderId="37" xfId="0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/>
      <protection locked="0"/>
    </xf>
    <xf numFmtId="0" fontId="33" fillId="36" borderId="47" xfId="0" applyFont="1" applyFill="1" applyBorder="1" applyAlignment="1" applyProtection="1">
      <alignment horizontal="center" vertical="center"/>
      <protection hidden="1"/>
    </xf>
    <xf numFmtId="0" fontId="33" fillId="36" borderId="0" xfId="0" applyFont="1" applyFill="1" applyBorder="1" applyAlignment="1" applyProtection="1">
      <alignment horizontal="center" vertical="center"/>
      <protection hidden="1"/>
    </xf>
    <xf numFmtId="0" fontId="0" fillId="37" borderId="27" xfId="0" applyFill="1" applyBorder="1" applyAlignment="1" applyProtection="1">
      <alignment horizontal="center"/>
      <protection locked="0"/>
    </xf>
    <xf numFmtId="0" fontId="0" fillId="37" borderId="11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19" fillId="36" borderId="47" xfId="0" applyFont="1" applyFill="1" applyBorder="1" applyAlignment="1" applyProtection="1">
      <alignment horizontal="center" vertical="center"/>
      <protection hidden="1"/>
    </xf>
    <xf numFmtId="0" fontId="19" fillId="36" borderId="0" xfId="0" applyFont="1" applyFill="1" applyBorder="1" applyAlignment="1" applyProtection="1">
      <alignment horizontal="center" vertical="center"/>
      <protection hidden="1"/>
    </xf>
    <xf numFmtId="0" fontId="34" fillId="40" borderId="57" xfId="42" applyFont="1" applyFill="1" applyBorder="1" applyAlignment="1" applyProtection="1">
      <alignment horizontal="center" vertical="center"/>
      <protection hidden="1"/>
    </xf>
    <xf numFmtId="0" fontId="34" fillId="40" borderId="21" xfId="42" applyFont="1" applyFill="1" applyBorder="1" applyAlignment="1" applyProtection="1">
      <alignment horizontal="center" vertical="center"/>
      <protection hidden="1"/>
    </xf>
    <xf numFmtId="0" fontId="34" fillId="40" borderId="51" xfId="42" applyFont="1" applyFill="1" applyBorder="1" applyAlignment="1" applyProtection="1">
      <alignment horizontal="center" vertical="center"/>
      <protection hidden="1"/>
    </xf>
    <xf numFmtId="0" fontId="34" fillId="40" borderId="53" xfId="42" applyFont="1" applyFill="1" applyBorder="1" applyAlignment="1" applyProtection="1">
      <alignment horizontal="center" vertical="center"/>
      <protection hidden="1"/>
    </xf>
    <xf numFmtId="0" fontId="7" fillId="38" borderId="70" xfId="0" applyFont="1" applyFill="1" applyBorder="1" applyAlignment="1" applyProtection="1">
      <alignment horizontal="center" vertical="center"/>
      <protection hidden="1"/>
    </xf>
    <xf numFmtId="0" fontId="7" fillId="38" borderId="71" xfId="0" applyFont="1" applyFill="1" applyBorder="1" applyAlignment="1" applyProtection="1">
      <alignment horizontal="center" vertical="center"/>
      <protection hidden="1"/>
    </xf>
    <xf numFmtId="0" fontId="7" fillId="38" borderId="47" xfId="0" applyFont="1" applyFill="1" applyBorder="1" applyAlignment="1" applyProtection="1">
      <alignment horizontal="center" vertical="center"/>
      <protection hidden="1"/>
    </xf>
    <xf numFmtId="0" fontId="7" fillId="38" borderId="0" xfId="0" applyFont="1" applyFill="1" applyBorder="1" applyAlignment="1" applyProtection="1">
      <alignment horizontal="center" vertical="center"/>
      <protection hidden="1"/>
    </xf>
    <xf numFmtId="0" fontId="0" fillId="38" borderId="70" xfId="0" applyFont="1" applyFill="1" applyBorder="1" applyAlignment="1" applyProtection="1">
      <alignment horizontal="center" vertical="center" wrapText="1"/>
      <protection hidden="1"/>
    </xf>
    <xf numFmtId="0" fontId="0" fillId="38" borderId="72" xfId="0" applyFont="1" applyFill="1" applyBorder="1" applyAlignment="1" applyProtection="1">
      <alignment horizontal="center" vertical="center" wrapText="1"/>
      <protection hidden="1"/>
    </xf>
    <xf numFmtId="0" fontId="0" fillId="38" borderId="47" xfId="0" applyFont="1" applyFill="1" applyBorder="1" applyAlignment="1" applyProtection="1">
      <alignment horizontal="center" vertical="center" wrapText="1"/>
      <protection hidden="1"/>
    </xf>
    <xf numFmtId="0" fontId="0" fillId="38" borderId="46" xfId="0" applyFont="1" applyFill="1" applyBorder="1" applyAlignment="1" applyProtection="1">
      <alignment horizontal="center" vertical="center" wrapText="1"/>
      <protection hidden="1"/>
    </xf>
    <xf numFmtId="0" fontId="0" fillId="38" borderId="0" xfId="0" applyFont="1" applyFill="1" applyBorder="1" applyAlignment="1" applyProtection="1">
      <alignment horizontal="center" vertical="center" wrapText="1"/>
      <protection hidden="1"/>
    </xf>
    <xf numFmtId="0" fontId="0" fillId="38" borderId="63" xfId="0" applyFont="1" applyFill="1" applyBorder="1" applyAlignment="1" applyProtection="1">
      <alignment horizontal="center" vertical="center" wrapText="1"/>
      <protection hidden="1"/>
    </xf>
    <xf numFmtId="0" fontId="0" fillId="38" borderId="22" xfId="0" applyFont="1" applyFill="1" applyBorder="1" applyAlignment="1" applyProtection="1">
      <alignment horizontal="center" vertical="center" wrapText="1"/>
      <protection hidden="1"/>
    </xf>
    <xf numFmtId="0" fontId="13" fillId="38" borderId="57" xfId="0" applyFont="1" applyFill="1" applyBorder="1" applyAlignment="1" applyProtection="1">
      <alignment horizontal="center" vertical="center" wrapText="1"/>
      <protection hidden="1"/>
    </xf>
    <xf numFmtId="0" fontId="0" fillId="38" borderId="73" xfId="0" applyFont="1" applyFill="1" applyBorder="1" applyAlignment="1" applyProtection="1">
      <alignment vertical="center"/>
      <protection hidden="1"/>
    </xf>
    <xf numFmtId="0" fontId="0" fillId="38" borderId="21" xfId="0" applyFont="1" applyFill="1" applyBorder="1" applyAlignment="1" applyProtection="1">
      <alignment vertical="center"/>
      <protection hidden="1"/>
    </xf>
    <xf numFmtId="0" fontId="0" fillId="38" borderId="71" xfId="0" applyFont="1" applyFill="1" applyBorder="1" applyAlignment="1" applyProtection="1">
      <alignment vertical="center"/>
      <protection hidden="1"/>
    </xf>
    <xf numFmtId="0" fontId="3" fillId="38" borderId="70" xfId="0" applyFont="1" applyFill="1" applyBorder="1" applyAlignment="1" applyProtection="1">
      <alignment horizontal="center" vertical="center"/>
      <protection hidden="1"/>
    </xf>
    <xf numFmtId="0" fontId="3" fillId="38" borderId="71" xfId="0" applyFont="1" applyFill="1" applyBorder="1" applyAlignment="1" applyProtection="1">
      <alignment horizontal="center" vertical="center"/>
      <protection hidden="1"/>
    </xf>
    <xf numFmtId="0" fontId="3" fillId="38" borderId="47" xfId="0" applyFont="1" applyFill="1" applyBorder="1" applyAlignment="1" applyProtection="1">
      <alignment horizontal="center" vertical="center"/>
      <protection hidden="1"/>
    </xf>
    <xf numFmtId="0" fontId="3" fillId="38" borderId="0" xfId="0" applyFont="1" applyFill="1" applyBorder="1" applyAlignment="1" applyProtection="1">
      <alignment horizontal="center" vertical="center"/>
      <protection hidden="1"/>
    </xf>
    <xf numFmtId="0" fontId="10" fillId="38" borderId="70" xfId="0" applyFont="1" applyFill="1" applyBorder="1" applyAlignment="1" applyProtection="1">
      <alignment horizontal="center" vertical="center" wrapText="1"/>
      <protection hidden="1"/>
    </xf>
    <xf numFmtId="0" fontId="10" fillId="38" borderId="62" xfId="0" applyFont="1" applyFill="1" applyBorder="1" applyAlignment="1" applyProtection="1">
      <alignment horizontal="center" vertical="center" wrapText="1"/>
      <protection hidden="1"/>
    </xf>
    <xf numFmtId="0" fontId="10" fillId="38" borderId="38" xfId="0" applyFont="1" applyFill="1" applyBorder="1" applyAlignment="1" applyProtection="1">
      <alignment horizontal="center" vertical="center" wrapText="1"/>
      <protection hidden="1"/>
    </xf>
    <xf numFmtId="0" fontId="10" fillId="38" borderId="45" xfId="0" applyFont="1" applyFill="1" applyBorder="1" applyAlignment="1" applyProtection="1">
      <alignment horizontal="center" vertical="center" wrapText="1"/>
      <protection hidden="1"/>
    </xf>
    <xf numFmtId="0" fontId="10" fillId="38" borderId="37" xfId="0" applyFont="1" applyFill="1" applyBorder="1" applyAlignment="1" applyProtection="1">
      <alignment horizontal="center" vertical="center" wrapText="1"/>
      <protection hidden="1"/>
    </xf>
    <xf numFmtId="0" fontId="10" fillId="38" borderId="36" xfId="0" applyFont="1" applyFill="1" applyBorder="1" applyAlignment="1" applyProtection="1">
      <alignment horizontal="center" vertical="center" wrapText="1"/>
      <protection hidden="1"/>
    </xf>
    <xf numFmtId="0" fontId="10" fillId="38" borderId="16" xfId="0" applyFont="1" applyFill="1" applyBorder="1" applyAlignment="1" applyProtection="1">
      <alignment horizontal="center" vertical="center" wrapText="1"/>
      <protection hidden="1"/>
    </xf>
    <xf numFmtId="0" fontId="10" fillId="38" borderId="18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0" fillId="34" borderId="65" xfId="0" applyFont="1" applyFill="1" applyBorder="1" applyAlignment="1" applyProtection="1">
      <alignment horizontal="center" vertical="center"/>
      <protection hidden="1"/>
    </xf>
    <xf numFmtId="0" fontId="10" fillId="38" borderId="23" xfId="0" applyFont="1" applyFill="1" applyBorder="1" applyAlignment="1" applyProtection="1">
      <alignment horizontal="center" vertical="center" wrapText="1"/>
      <protection hidden="1"/>
    </xf>
    <xf numFmtId="0" fontId="10" fillId="38" borderId="74" xfId="0" applyFont="1" applyFill="1" applyBorder="1" applyAlignment="1" applyProtection="1">
      <alignment horizontal="center" vertical="center" wrapText="1"/>
      <protection hidden="1"/>
    </xf>
    <xf numFmtId="0" fontId="10" fillId="38" borderId="70" xfId="0" applyFont="1" applyFill="1" applyBorder="1" applyAlignment="1" applyProtection="1">
      <alignment horizontal="center" vertical="center"/>
      <protection hidden="1"/>
    </xf>
    <xf numFmtId="0" fontId="10" fillId="38" borderId="62" xfId="0" applyFont="1" applyFill="1" applyBorder="1" applyAlignment="1" applyProtection="1">
      <alignment horizontal="center" vertical="center"/>
      <protection hidden="1"/>
    </xf>
    <xf numFmtId="0" fontId="2" fillId="38" borderId="38" xfId="0" applyFont="1" applyFill="1" applyBorder="1" applyAlignment="1" applyProtection="1">
      <alignment horizontal="center" vertical="center"/>
      <protection hidden="1"/>
    </xf>
    <xf numFmtId="0" fontId="2" fillId="38" borderId="37" xfId="0" applyFont="1" applyFill="1" applyBorder="1" applyAlignment="1" applyProtection="1">
      <alignment horizontal="center" vertical="center"/>
      <protection hidden="1"/>
    </xf>
    <xf numFmtId="0" fontId="2" fillId="38" borderId="16" xfId="0" applyFont="1" applyFill="1" applyBorder="1" applyAlignment="1" applyProtection="1">
      <alignment horizontal="center" vertical="center"/>
      <protection hidden="1"/>
    </xf>
    <xf numFmtId="0" fontId="13" fillId="38" borderId="62" xfId="0" applyFont="1" applyFill="1" applyBorder="1" applyAlignment="1" applyProtection="1">
      <alignment horizontal="center" vertical="center" wrapText="1"/>
      <protection hidden="1"/>
    </xf>
    <xf numFmtId="0" fontId="0" fillId="38" borderId="0" xfId="0" applyFont="1" applyFill="1" applyBorder="1" applyAlignment="1" applyProtection="1">
      <alignment vertical="center"/>
      <protection hidden="1"/>
    </xf>
    <xf numFmtId="0" fontId="0" fillId="38" borderId="22" xfId="0" applyFont="1" applyFill="1" applyBorder="1" applyAlignment="1" applyProtection="1">
      <alignment vertical="center"/>
      <protection hidden="1"/>
    </xf>
    <xf numFmtId="0" fontId="18" fillId="38" borderId="70" xfId="0" applyFont="1" applyFill="1" applyBorder="1" applyAlignment="1" applyProtection="1">
      <alignment horizontal="center" vertical="center"/>
      <protection hidden="1"/>
    </xf>
    <xf numFmtId="0" fontId="18" fillId="38" borderId="72" xfId="0" applyFont="1" applyFill="1" applyBorder="1" applyAlignment="1" applyProtection="1">
      <alignment horizontal="center" vertical="center"/>
      <protection hidden="1"/>
    </xf>
    <xf numFmtId="0" fontId="18" fillId="38" borderId="47" xfId="0" applyFont="1" applyFill="1" applyBorder="1" applyAlignment="1" applyProtection="1">
      <alignment horizontal="center" vertical="center"/>
      <protection hidden="1"/>
    </xf>
    <xf numFmtId="0" fontId="18" fillId="38" borderId="46" xfId="0" applyFont="1" applyFill="1" applyBorder="1" applyAlignment="1" applyProtection="1">
      <alignment horizontal="center" vertical="center"/>
      <protection hidden="1"/>
    </xf>
    <xf numFmtId="0" fontId="10" fillId="38" borderId="47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40" xfId="0" applyFont="1" applyFill="1" applyBorder="1" applyAlignment="1" applyProtection="1">
      <alignment horizontal="left" vertical="center"/>
      <protection hidden="1"/>
    </xf>
    <xf numFmtId="0" fontId="4" fillId="0" borderId="56" xfId="0" applyFont="1" applyFill="1" applyBorder="1" applyAlignment="1" applyProtection="1">
      <alignment horizontal="left" vertical="center" wrapText="1"/>
      <protection hidden="1"/>
    </xf>
    <xf numFmtId="0" fontId="4" fillId="0" borderId="40" xfId="0" applyFont="1" applyFill="1" applyBorder="1" applyAlignment="1" applyProtection="1">
      <alignment horizontal="left" vertical="center" wrapText="1"/>
      <protection hidden="1"/>
    </xf>
    <xf numFmtId="0" fontId="4" fillId="0" borderId="64" xfId="0" applyFont="1" applyFill="1" applyBorder="1" applyAlignment="1" applyProtection="1">
      <alignment horizontal="left" vertical="center" wrapText="1"/>
      <protection hidden="1"/>
    </xf>
    <xf numFmtId="0" fontId="4" fillId="0" borderId="75" xfId="0" applyFont="1" applyFill="1" applyBorder="1" applyAlignment="1" applyProtection="1">
      <alignment horizontal="left" vertical="center" wrapText="1"/>
      <protection hidden="1"/>
    </xf>
    <xf numFmtId="0" fontId="4" fillId="0" borderId="39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left" vertical="center" wrapText="1"/>
      <protection hidden="1"/>
    </xf>
    <xf numFmtId="0" fontId="10" fillId="38" borderId="71" xfId="0" applyFont="1" applyFill="1" applyBorder="1" applyAlignment="1" applyProtection="1">
      <alignment horizontal="center" vertical="center"/>
      <protection hidden="1"/>
    </xf>
    <xf numFmtId="0" fontId="10" fillId="38" borderId="63" xfId="0" applyFont="1" applyFill="1" applyBorder="1" applyAlignment="1" applyProtection="1">
      <alignment horizontal="center" vertical="center"/>
      <protection hidden="1"/>
    </xf>
    <xf numFmtId="0" fontId="7" fillId="38" borderId="62" xfId="0" applyFont="1" applyFill="1" applyBorder="1" applyAlignment="1" applyProtection="1">
      <alignment horizontal="center" vertical="center"/>
      <protection hidden="1"/>
    </xf>
    <xf numFmtId="0" fontId="7" fillId="38" borderId="63" xfId="0" applyFont="1" applyFill="1" applyBorder="1" applyAlignment="1" applyProtection="1">
      <alignment horizontal="center" vertical="center"/>
      <protection hidden="1"/>
    </xf>
    <xf numFmtId="0" fontId="7" fillId="38" borderId="73" xfId="0" applyFont="1" applyFill="1" applyBorder="1" applyAlignment="1" applyProtection="1">
      <alignment horizontal="center" vertical="center"/>
      <protection hidden="1"/>
    </xf>
    <xf numFmtId="0" fontId="7" fillId="38" borderId="46" xfId="0" applyFont="1" applyFill="1" applyBorder="1" applyAlignment="1" applyProtection="1">
      <alignment horizontal="center" vertical="center"/>
      <protection hidden="1"/>
    </xf>
    <xf numFmtId="0" fontId="0" fillId="38" borderId="63" xfId="0" applyFont="1" applyFill="1" applyBorder="1" applyAlignment="1" applyProtection="1">
      <alignment vertical="center"/>
      <protection hidden="1"/>
    </xf>
    <xf numFmtId="0" fontId="5" fillId="38" borderId="38" xfId="0" applyFont="1" applyFill="1" applyBorder="1" applyAlignment="1" applyProtection="1">
      <alignment horizontal="center" vertical="center" wrapText="1"/>
      <protection hidden="1"/>
    </xf>
    <xf numFmtId="0" fontId="5" fillId="38" borderId="45" xfId="0" applyFont="1" applyFill="1" applyBorder="1" applyAlignment="1" applyProtection="1">
      <alignment horizontal="center" vertical="center" wrapText="1"/>
      <protection hidden="1"/>
    </xf>
    <xf numFmtId="0" fontId="5" fillId="38" borderId="37" xfId="0" applyFont="1" applyFill="1" applyBorder="1" applyAlignment="1" applyProtection="1">
      <alignment horizontal="center" vertical="center" wrapText="1"/>
      <protection hidden="1"/>
    </xf>
    <xf numFmtId="0" fontId="5" fillId="38" borderId="36" xfId="0" applyFont="1" applyFill="1" applyBorder="1" applyAlignment="1" applyProtection="1">
      <alignment horizontal="center" vertical="center" wrapText="1"/>
      <protection hidden="1"/>
    </xf>
    <xf numFmtId="0" fontId="12" fillId="0" borderId="75" xfId="0" applyFont="1" applyFill="1" applyBorder="1" applyAlignment="1" applyProtection="1">
      <alignment horizontal="left" vertical="center"/>
      <protection hidden="1"/>
    </xf>
    <xf numFmtId="0" fontId="12" fillId="0" borderId="39" xfId="0" applyFont="1" applyFill="1" applyBorder="1" applyAlignment="1" applyProtection="1">
      <alignment horizontal="left" vertical="center"/>
      <protection hidden="1"/>
    </xf>
    <xf numFmtId="0" fontId="12" fillId="0" borderId="56" xfId="0" applyFont="1" applyFill="1" applyBorder="1" applyAlignment="1" applyProtection="1">
      <alignment horizontal="left" vertical="center" wrapText="1"/>
      <protection hidden="1"/>
    </xf>
    <xf numFmtId="0" fontId="12" fillId="0" borderId="40" xfId="0" applyFont="1" applyFill="1" applyBorder="1" applyAlignment="1" applyProtection="1">
      <alignment horizontal="left" vertical="center" wrapText="1"/>
      <protection hidden="1"/>
    </xf>
    <xf numFmtId="0" fontId="0" fillId="36" borderId="0" xfId="0" applyFont="1" applyFill="1" applyBorder="1" applyAlignment="1" applyProtection="1">
      <alignment horizontal="center" vertical="center" wrapText="1"/>
      <protection hidden="1"/>
    </xf>
    <xf numFmtId="0" fontId="0" fillId="36" borderId="46" xfId="0" applyFont="1" applyFill="1" applyBorder="1" applyAlignment="1" applyProtection="1">
      <alignment horizontal="center" vertical="center" wrapText="1"/>
      <protection hidden="1"/>
    </xf>
    <xf numFmtId="0" fontId="12" fillId="33" borderId="76" xfId="0" applyFont="1" applyFill="1" applyBorder="1" applyAlignment="1" applyProtection="1">
      <alignment horizontal="left" vertical="center"/>
      <protection hidden="1"/>
    </xf>
    <xf numFmtId="0" fontId="12" fillId="33" borderId="42" xfId="0" applyFont="1" applyFill="1" applyBorder="1" applyAlignment="1" applyProtection="1">
      <alignment horizontal="left" vertical="center"/>
      <protection hidden="1"/>
    </xf>
    <xf numFmtId="0" fontId="4" fillId="33" borderId="76" xfId="0" applyFont="1" applyFill="1" applyBorder="1" applyAlignment="1" applyProtection="1">
      <alignment horizontal="left" vertical="center" wrapText="1"/>
      <protection hidden="1"/>
    </xf>
    <xf numFmtId="0" fontId="4" fillId="33" borderId="42" xfId="0" applyFont="1" applyFill="1" applyBorder="1" applyAlignment="1" applyProtection="1">
      <alignment horizontal="left" vertical="center" wrapText="1"/>
      <protection hidden="1"/>
    </xf>
    <xf numFmtId="0" fontId="4" fillId="33" borderId="65" xfId="0" applyFont="1" applyFill="1" applyBorder="1" applyAlignment="1" applyProtection="1">
      <alignment horizontal="left" vertical="center" wrapText="1"/>
      <protection hidden="1"/>
    </xf>
    <xf numFmtId="0" fontId="5" fillId="38" borderId="10" xfId="0" applyFont="1" applyFill="1" applyBorder="1" applyAlignment="1" applyProtection="1">
      <alignment horizontal="center" vertical="center" wrapText="1"/>
      <protection hidden="1"/>
    </xf>
    <xf numFmtId="0" fontId="5" fillId="38" borderId="13" xfId="0" applyFont="1" applyFill="1" applyBorder="1" applyAlignment="1" applyProtection="1">
      <alignment horizontal="center" vertical="center" wrapText="1"/>
      <protection hidden="1"/>
    </xf>
    <xf numFmtId="0" fontId="5" fillId="38" borderId="11" xfId="0" applyFont="1" applyFill="1" applyBorder="1" applyAlignment="1" applyProtection="1">
      <alignment horizontal="center" vertical="center" wrapText="1"/>
      <protection hidden="1"/>
    </xf>
    <xf numFmtId="0" fontId="5" fillId="38" borderId="14" xfId="0" applyFont="1" applyFill="1" applyBorder="1" applyAlignment="1" applyProtection="1">
      <alignment horizontal="center" vertical="center" wrapText="1"/>
      <protection hidden="1"/>
    </xf>
    <xf numFmtId="0" fontId="10" fillId="38" borderId="12" xfId="0" applyFont="1" applyFill="1" applyBorder="1" applyAlignment="1" applyProtection="1">
      <alignment horizontal="center" vertical="center" wrapText="1"/>
      <protection hidden="1"/>
    </xf>
    <xf numFmtId="0" fontId="10" fillId="38" borderId="15" xfId="0" applyFont="1" applyFill="1" applyBorder="1" applyAlignment="1" applyProtection="1">
      <alignment horizontal="center" vertical="center" wrapText="1"/>
      <protection hidden="1"/>
    </xf>
    <xf numFmtId="0" fontId="2" fillId="34" borderId="72" xfId="0" applyFont="1" applyFill="1" applyBorder="1" applyAlignment="1" applyProtection="1">
      <alignment horizontal="center" vertical="center"/>
      <protection hidden="1"/>
    </xf>
    <xf numFmtId="0" fontId="2" fillId="34" borderId="46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8" borderId="10" xfId="0" applyFont="1" applyFill="1" applyBorder="1" applyAlignment="1" applyProtection="1">
      <alignment horizontal="center" vertical="center"/>
      <protection hidden="1"/>
    </xf>
    <xf numFmtId="0" fontId="2" fillId="38" borderId="11" xfId="0" applyFont="1" applyFill="1" applyBorder="1" applyAlignment="1" applyProtection="1">
      <alignment horizontal="center" vertical="center"/>
      <protection hidden="1"/>
    </xf>
    <xf numFmtId="0" fontId="2" fillId="38" borderId="13" xfId="0" applyFont="1" applyFill="1" applyBorder="1" applyAlignment="1" applyProtection="1">
      <alignment horizontal="center" vertical="center"/>
      <protection hidden="1"/>
    </xf>
    <xf numFmtId="0" fontId="2" fillId="38" borderId="14" xfId="0" applyFont="1" applyFill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 applyProtection="1">
      <alignment horizontal="left" vertical="center"/>
      <protection hidden="1"/>
    </xf>
    <xf numFmtId="0" fontId="4" fillId="0" borderId="37" xfId="0" applyFont="1" applyFill="1" applyBorder="1" applyAlignment="1" applyProtection="1">
      <alignment horizontal="left" vertical="center"/>
      <protection hidden="1"/>
    </xf>
    <xf numFmtId="0" fontId="4" fillId="0" borderId="77" xfId="0" applyFont="1" applyFill="1" applyBorder="1" applyAlignment="1" applyProtection="1">
      <alignment horizontal="left" vertical="center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67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4" fillId="0" borderId="66" xfId="0" applyFont="1" applyFill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left" vertical="center"/>
      <protection hidden="1"/>
    </xf>
    <xf numFmtId="0" fontId="4" fillId="0" borderId="40" xfId="0" applyFont="1" applyFill="1" applyBorder="1" applyAlignment="1" applyProtection="1">
      <alignment horizontal="left" vertical="center"/>
      <protection hidden="1"/>
    </xf>
    <xf numFmtId="0" fontId="4" fillId="0" borderId="64" xfId="0" applyFont="1" applyFill="1" applyBorder="1" applyAlignment="1" applyProtection="1">
      <alignment horizontal="left" vertical="center"/>
      <protection hidden="1"/>
    </xf>
    <xf numFmtId="0" fontId="6" fillId="0" borderId="11" xfId="0" applyFont="1" applyFill="1" applyBorder="1" applyAlignment="1" applyProtection="1">
      <alignment horizontal="left" vertical="center"/>
      <protection hidden="1"/>
    </xf>
    <xf numFmtId="0" fontId="6" fillId="0" borderId="12" xfId="0" applyFont="1" applyFill="1" applyBorder="1" applyAlignment="1" applyProtection="1">
      <alignment horizontal="left" vertical="center"/>
      <protection hidden="1"/>
    </xf>
    <xf numFmtId="0" fontId="0" fillId="34" borderId="74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left" vertical="center"/>
      <protection hidden="1"/>
    </xf>
    <xf numFmtId="0" fontId="6" fillId="0" borderId="16" xfId="0" applyFont="1" applyFill="1" applyBorder="1" applyAlignment="1" applyProtection="1">
      <alignment horizontal="left" vertical="center"/>
      <protection hidden="1"/>
    </xf>
    <xf numFmtId="0" fontId="4" fillId="0" borderId="75" xfId="0" applyFont="1" applyFill="1" applyBorder="1" applyAlignment="1" applyProtection="1">
      <alignment horizontal="left" vertical="center"/>
      <protection hidden="1"/>
    </xf>
    <xf numFmtId="0" fontId="4" fillId="0" borderId="39" xfId="0" applyFont="1" applyFill="1" applyBorder="1" applyAlignment="1" applyProtection="1">
      <alignment horizontal="left" vertical="center"/>
      <protection hidden="1"/>
    </xf>
    <xf numFmtId="0" fontId="4" fillId="0" borderId="23" xfId="0" applyFont="1" applyFill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left" vertical="center"/>
      <protection hidden="1"/>
    </xf>
    <xf numFmtId="0" fontId="4" fillId="0" borderId="76" xfId="0" applyFont="1" applyFill="1" applyBorder="1" applyAlignment="1" applyProtection="1">
      <alignment horizontal="left" vertical="center"/>
      <protection hidden="1"/>
    </xf>
    <xf numFmtId="0" fontId="4" fillId="0" borderId="42" xfId="0" applyFont="1" applyFill="1" applyBorder="1" applyAlignment="1" applyProtection="1">
      <alignment horizontal="left" vertical="center"/>
      <protection hidden="1"/>
    </xf>
    <xf numFmtId="0" fontId="4" fillId="0" borderId="65" xfId="0" applyFont="1" applyFill="1" applyBorder="1" applyAlignment="1" applyProtection="1">
      <alignment horizontal="left" vertical="center"/>
      <protection hidden="1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left" vertical="center" wrapText="1"/>
      <protection hidden="1"/>
    </xf>
    <xf numFmtId="0" fontId="7" fillId="38" borderId="22" xfId="0" applyFont="1" applyFill="1" applyBorder="1" applyAlignment="1" applyProtection="1">
      <alignment horizontal="center" vertical="center"/>
      <protection hidden="1"/>
    </xf>
    <xf numFmtId="0" fontId="13" fillId="38" borderId="47" xfId="0" applyFont="1" applyFill="1" applyBorder="1" applyAlignment="1" applyProtection="1">
      <alignment horizontal="center" vertical="center" wrapText="1"/>
      <protection hidden="1"/>
    </xf>
    <xf numFmtId="0" fontId="13" fillId="38" borderId="0" xfId="0" applyFont="1" applyFill="1" applyBorder="1" applyAlignment="1" applyProtection="1">
      <alignment horizontal="center" vertical="center" wrapText="1"/>
      <protection hidden="1"/>
    </xf>
    <xf numFmtId="0" fontId="13" fillId="38" borderId="72" xfId="0" applyFont="1" applyFill="1" applyBorder="1" applyAlignment="1" applyProtection="1">
      <alignment horizontal="center" vertical="center" wrapText="1"/>
      <protection hidden="1"/>
    </xf>
    <xf numFmtId="0" fontId="13" fillId="38" borderId="63" xfId="0" applyFont="1" applyFill="1" applyBorder="1" applyAlignment="1" applyProtection="1">
      <alignment horizontal="center" vertical="center" wrapText="1"/>
      <protection hidden="1"/>
    </xf>
    <xf numFmtId="0" fontId="13" fillId="38" borderId="22" xfId="0" applyFont="1" applyFill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vertical="center"/>
      <protection hidden="1"/>
    </xf>
    <xf numFmtId="0" fontId="0" fillId="0" borderId="72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38" borderId="70" xfId="0" applyFont="1" applyFill="1" applyBorder="1" applyAlignment="1" applyProtection="1">
      <alignment horizontal="center" vertical="center" wrapText="1"/>
      <protection hidden="1"/>
    </xf>
    <xf numFmtId="0" fontId="5" fillId="38" borderId="71" xfId="0" applyFont="1" applyFill="1" applyBorder="1" applyAlignment="1" applyProtection="1">
      <alignment horizontal="center" vertical="center" wrapText="1"/>
      <protection hidden="1"/>
    </xf>
    <xf numFmtId="0" fontId="5" fillId="38" borderId="72" xfId="0" applyFont="1" applyFill="1" applyBorder="1" applyAlignment="1" applyProtection="1">
      <alignment horizontal="center" vertical="center" wrapText="1"/>
      <protection hidden="1"/>
    </xf>
    <xf numFmtId="0" fontId="5" fillId="38" borderId="47" xfId="0" applyFont="1" applyFill="1" applyBorder="1" applyAlignment="1" applyProtection="1">
      <alignment horizontal="center" vertical="center" wrapText="1"/>
      <protection hidden="1"/>
    </xf>
    <xf numFmtId="0" fontId="5" fillId="38" borderId="0" xfId="0" applyFont="1" applyFill="1" applyBorder="1" applyAlignment="1" applyProtection="1">
      <alignment horizontal="center" vertical="center" wrapText="1"/>
      <protection hidden="1"/>
    </xf>
    <xf numFmtId="0" fontId="5" fillId="38" borderId="46" xfId="0" applyFont="1" applyFill="1" applyBorder="1" applyAlignment="1" applyProtection="1">
      <alignment horizontal="center" vertical="center" wrapText="1"/>
      <protection hidden="1"/>
    </xf>
    <xf numFmtId="0" fontId="2" fillId="38" borderId="70" xfId="0" applyFont="1" applyFill="1" applyBorder="1" applyAlignment="1" applyProtection="1">
      <alignment horizontal="center" vertical="center"/>
      <protection hidden="1"/>
    </xf>
    <xf numFmtId="0" fontId="2" fillId="38" borderId="71" xfId="0" applyFont="1" applyFill="1" applyBorder="1" applyAlignment="1" applyProtection="1">
      <alignment horizontal="center" vertical="center"/>
      <protection hidden="1"/>
    </xf>
    <xf numFmtId="0" fontId="2" fillId="38" borderId="72" xfId="0" applyFont="1" applyFill="1" applyBorder="1" applyAlignment="1" applyProtection="1">
      <alignment horizontal="center" vertical="center"/>
      <protection hidden="1"/>
    </xf>
    <xf numFmtId="0" fontId="2" fillId="38" borderId="47" xfId="0" applyFont="1" applyFill="1" applyBorder="1" applyAlignment="1" applyProtection="1">
      <alignment horizontal="center" vertical="center"/>
      <protection hidden="1"/>
    </xf>
    <xf numFmtId="0" fontId="2" fillId="38" borderId="0" xfId="0" applyFont="1" applyFill="1" applyBorder="1" applyAlignment="1" applyProtection="1">
      <alignment horizontal="center" vertical="center"/>
      <protection hidden="1"/>
    </xf>
    <xf numFmtId="0" fontId="2" fillId="38" borderId="46" xfId="0" applyFont="1" applyFill="1" applyBorder="1" applyAlignment="1" applyProtection="1">
      <alignment horizontal="center" vertical="center"/>
      <protection hidden="1"/>
    </xf>
    <xf numFmtId="0" fontId="2" fillId="38" borderId="70" xfId="0" applyFont="1" applyFill="1" applyBorder="1" applyAlignment="1" applyProtection="1">
      <alignment horizontal="center" vertical="center" wrapText="1"/>
      <protection hidden="1"/>
    </xf>
    <xf numFmtId="0" fontId="2" fillId="38" borderId="72" xfId="0" applyFont="1" applyFill="1" applyBorder="1" applyAlignment="1" applyProtection="1">
      <alignment horizontal="center" vertical="center" wrapText="1"/>
      <protection hidden="1"/>
    </xf>
    <xf numFmtId="0" fontId="2" fillId="38" borderId="47" xfId="0" applyFont="1" applyFill="1" applyBorder="1" applyAlignment="1" applyProtection="1">
      <alignment horizontal="center" vertical="center" wrapText="1"/>
      <protection hidden="1"/>
    </xf>
    <xf numFmtId="0" fontId="2" fillId="38" borderId="46" xfId="0" applyFont="1" applyFill="1" applyBorder="1" applyAlignment="1" applyProtection="1">
      <alignment horizontal="center" vertical="center" wrapText="1"/>
      <protection hidden="1"/>
    </xf>
    <xf numFmtId="0" fontId="2" fillId="38" borderId="78" xfId="0" applyFont="1" applyFill="1" applyBorder="1" applyAlignment="1" applyProtection="1">
      <alignment horizontal="center" vertical="center"/>
      <protection hidden="1"/>
    </xf>
    <xf numFmtId="0" fontId="2" fillId="38" borderId="24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164" fontId="4" fillId="0" borderId="28" xfId="0" applyNumberFormat="1" applyFont="1" applyFill="1" applyBorder="1" applyAlignment="1" applyProtection="1">
      <alignment horizontal="center" vertical="center"/>
      <protection hidden="1"/>
    </xf>
    <xf numFmtId="164" fontId="4" fillId="0" borderId="37" xfId="0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 applyProtection="1">
      <alignment horizontal="left" vertical="center" wrapText="1"/>
      <protection hidden="1"/>
    </xf>
    <xf numFmtId="0" fontId="4" fillId="0" borderId="37" xfId="0" applyFont="1" applyFill="1" applyBorder="1" applyAlignment="1" applyProtection="1">
      <alignment horizontal="left" vertical="center" wrapText="1"/>
      <protection hidden="1"/>
    </xf>
    <xf numFmtId="0" fontId="4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hidden="1"/>
    </xf>
    <xf numFmtId="164" fontId="4" fillId="0" borderId="27" xfId="0" applyNumberFormat="1" applyFont="1" applyFill="1" applyBorder="1" applyAlignment="1" applyProtection="1">
      <alignment horizontal="center" vertical="center"/>
      <protection hidden="1"/>
    </xf>
    <xf numFmtId="164" fontId="4" fillId="0" borderId="11" xfId="0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11" fillId="38" borderId="47" xfId="0" applyFont="1" applyFill="1" applyBorder="1" applyAlignment="1" applyProtection="1">
      <alignment horizontal="center" vertical="center"/>
      <protection hidden="1"/>
    </xf>
    <xf numFmtId="0" fontId="11" fillId="38" borderId="0" xfId="0" applyFont="1" applyFill="1" applyBorder="1" applyAlignment="1" applyProtection="1">
      <alignment horizontal="center" vertical="center"/>
      <protection hidden="1"/>
    </xf>
    <xf numFmtId="0" fontId="11" fillId="38" borderId="70" xfId="0" applyFont="1" applyFill="1" applyBorder="1" applyAlignment="1" applyProtection="1">
      <alignment horizontal="center" vertical="center"/>
      <protection hidden="1"/>
    </xf>
    <xf numFmtId="0" fontId="11" fillId="38" borderId="71" xfId="0" applyFont="1" applyFill="1" applyBorder="1" applyAlignment="1" applyProtection="1">
      <alignment horizontal="center" vertical="center"/>
      <protection hidden="1"/>
    </xf>
    <xf numFmtId="0" fontId="11" fillId="38" borderId="62" xfId="0" applyFont="1" applyFill="1" applyBorder="1" applyAlignment="1" applyProtection="1">
      <alignment horizontal="center" vertical="center"/>
      <protection hidden="1"/>
    </xf>
    <xf numFmtId="0" fontId="11" fillId="38" borderId="63" xfId="0" applyFont="1" applyFill="1" applyBorder="1" applyAlignment="1" applyProtection="1">
      <alignment horizontal="center" vertical="center"/>
      <protection hidden="1"/>
    </xf>
    <xf numFmtId="0" fontId="17" fillId="38" borderId="38" xfId="0" applyFont="1" applyFill="1" applyBorder="1" applyAlignment="1" applyProtection="1">
      <alignment horizontal="center" vertical="center" wrapText="1"/>
      <protection hidden="1"/>
    </xf>
    <xf numFmtId="0" fontId="17" fillId="38" borderId="13" xfId="0" applyFont="1" applyFill="1" applyBorder="1" applyAlignment="1" applyProtection="1">
      <alignment horizontal="center" vertical="center" wrapText="1"/>
      <protection hidden="1"/>
    </xf>
    <xf numFmtId="0" fontId="17" fillId="38" borderId="37" xfId="0" applyFont="1" applyFill="1" applyBorder="1" applyAlignment="1" applyProtection="1">
      <alignment horizontal="center" vertical="center" wrapText="1"/>
      <protection hidden="1"/>
    </xf>
    <xf numFmtId="0" fontId="17" fillId="38" borderId="14" xfId="0" applyFont="1" applyFill="1" applyBorder="1" applyAlignment="1" applyProtection="1">
      <alignment horizontal="center" vertical="center" wrapText="1"/>
      <protection hidden="1"/>
    </xf>
    <xf numFmtId="0" fontId="2" fillId="38" borderId="79" xfId="0" applyFont="1" applyFill="1" applyBorder="1" applyAlignment="1" applyProtection="1">
      <alignment horizontal="center" vertical="center"/>
      <protection hidden="1"/>
    </xf>
    <xf numFmtId="0" fontId="2" fillId="38" borderId="57" xfId="0" applyFont="1" applyFill="1" applyBorder="1" applyAlignment="1" applyProtection="1">
      <alignment horizontal="center" vertical="center"/>
      <protection hidden="1"/>
    </xf>
    <xf numFmtId="0" fontId="2" fillId="38" borderId="73" xfId="0" applyFont="1" applyFill="1" applyBorder="1" applyAlignment="1" applyProtection="1">
      <alignment horizontal="center" vertical="center"/>
      <protection hidden="1"/>
    </xf>
    <xf numFmtId="0" fontId="2" fillId="38" borderId="21" xfId="0" applyFont="1" applyFill="1" applyBorder="1" applyAlignment="1" applyProtection="1">
      <alignment horizontal="center" vertical="center"/>
      <protection hidden="1"/>
    </xf>
    <xf numFmtId="0" fontId="2" fillId="38" borderId="62" xfId="0" applyFont="1" applyFill="1" applyBorder="1" applyAlignment="1" applyProtection="1">
      <alignment horizontal="center" vertical="center"/>
      <protection hidden="1"/>
    </xf>
    <xf numFmtId="0" fontId="2" fillId="38" borderId="22" xfId="0" applyFont="1" applyFill="1" applyBorder="1" applyAlignment="1" applyProtection="1">
      <alignment horizontal="center" vertical="center"/>
      <protection hidden="1"/>
    </xf>
    <xf numFmtId="0" fontId="12" fillId="36" borderId="47" xfId="0" applyFont="1" applyFill="1" applyBorder="1" applyAlignment="1" applyProtection="1">
      <alignment horizontal="left" vertical="center"/>
      <protection hidden="1"/>
    </xf>
    <xf numFmtId="0" fontId="12" fillId="36" borderId="0" xfId="0" applyFont="1" applyFill="1" applyBorder="1" applyAlignment="1" applyProtection="1">
      <alignment horizontal="left" vertical="center"/>
      <protection hidden="1"/>
    </xf>
    <xf numFmtId="0" fontId="14" fillId="36" borderId="57" xfId="0" applyFont="1" applyFill="1" applyBorder="1" applyAlignment="1" applyProtection="1">
      <alignment horizontal="left" vertical="center"/>
      <protection hidden="1"/>
    </xf>
    <xf numFmtId="0" fontId="14" fillId="36" borderId="73" xfId="0" applyFont="1" applyFill="1" applyBorder="1" applyAlignment="1" applyProtection="1">
      <alignment horizontal="left" vertical="center"/>
      <protection hidden="1"/>
    </xf>
    <xf numFmtId="0" fontId="14" fillId="36" borderId="72" xfId="0" applyFont="1" applyFill="1" applyBorder="1" applyAlignment="1" applyProtection="1">
      <alignment horizontal="left" vertical="center"/>
      <protection hidden="1"/>
    </xf>
    <xf numFmtId="0" fontId="15" fillId="0" borderId="75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/>
      <protection locked="0"/>
    </xf>
    <xf numFmtId="0" fontId="15" fillId="0" borderId="64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76" xfId="0" applyFont="1" applyFill="1" applyBorder="1" applyAlignment="1" applyProtection="1">
      <alignment horizontal="center" vertical="center"/>
      <protection locked="0"/>
    </xf>
    <xf numFmtId="0" fontId="15" fillId="0" borderId="65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4" fillId="36" borderId="46" xfId="0" applyFont="1" applyFill="1" applyBorder="1" applyAlignment="1" applyProtection="1">
      <alignment horizontal="left" vertical="center"/>
      <protection hidden="1"/>
    </xf>
    <xf numFmtId="0" fontId="13" fillId="38" borderId="46" xfId="0" applyFont="1" applyFill="1" applyBorder="1" applyAlignment="1" applyProtection="1">
      <alignment horizontal="center" vertical="center" wrapText="1"/>
      <protection hidden="1"/>
    </xf>
    <xf numFmtId="0" fontId="5" fillId="38" borderId="16" xfId="0" applyFont="1" applyFill="1" applyBorder="1" applyAlignment="1" applyProtection="1">
      <alignment horizontal="center" vertical="center" wrapText="1"/>
      <protection hidden="1"/>
    </xf>
    <xf numFmtId="0" fontId="5" fillId="38" borderId="12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4" fillId="36" borderId="49" xfId="0" applyFont="1" applyFill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vertical="center"/>
      <protection hidden="1"/>
    </xf>
    <xf numFmtId="0" fontId="0" fillId="0" borderId="67" xfId="0" applyFont="1" applyBorder="1" applyAlignment="1" applyProtection="1">
      <alignment vertical="center"/>
      <protection hidden="1"/>
    </xf>
    <xf numFmtId="0" fontId="14" fillId="36" borderId="80" xfId="0" applyFont="1" applyFill="1" applyBorder="1" applyAlignment="1" applyProtection="1">
      <alignment horizontal="center" vertical="center"/>
      <protection hidden="1"/>
    </xf>
    <xf numFmtId="0" fontId="0" fillId="38" borderId="72" xfId="0" applyFill="1" applyBorder="1" applyAlignment="1" applyProtection="1">
      <alignment horizontal="center" vertical="center" wrapText="1"/>
      <protection hidden="1"/>
    </xf>
    <xf numFmtId="0" fontId="0" fillId="38" borderId="0" xfId="0" applyFill="1" applyBorder="1" applyAlignment="1" applyProtection="1">
      <alignment horizontal="center" vertical="center" wrapText="1"/>
      <protection hidden="1"/>
    </xf>
    <xf numFmtId="0" fontId="0" fillId="38" borderId="46" xfId="0" applyFill="1" applyBorder="1" applyAlignment="1" applyProtection="1">
      <alignment horizontal="center" vertical="center" wrapText="1"/>
      <protection hidden="1"/>
    </xf>
    <xf numFmtId="0" fontId="0" fillId="38" borderId="63" xfId="0" applyFill="1" applyBorder="1" applyAlignment="1" applyProtection="1">
      <alignment horizontal="center" vertical="center" wrapText="1"/>
      <protection hidden="1"/>
    </xf>
    <xf numFmtId="0" fontId="0" fillId="38" borderId="22" xfId="0" applyFill="1" applyBorder="1" applyAlignment="1" applyProtection="1">
      <alignment horizontal="center" vertical="center" wrapText="1"/>
      <protection hidden="1"/>
    </xf>
    <xf numFmtId="0" fontId="13" fillId="38" borderId="71" xfId="0" applyFont="1" applyFill="1" applyBorder="1" applyAlignment="1" applyProtection="1">
      <alignment horizontal="center" vertical="center" wrapText="1"/>
      <protection hidden="1"/>
    </xf>
    <xf numFmtId="0" fontId="7" fillId="38" borderId="72" xfId="0" applyFont="1" applyFill="1" applyBorder="1" applyAlignment="1" applyProtection="1">
      <alignment horizontal="center" vertical="center"/>
      <protection hidden="1"/>
    </xf>
    <xf numFmtId="0" fontId="2" fillId="38" borderId="12" xfId="0" applyFont="1" applyFill="1" applyBorder="1" applyAlignment="1" applyProtection="1">
      <alignment horizontal="center" vertical="center"/>
      <protection hidden="1"/>
    </xf>
    <xf numFmtId="0" fontId="3" fillId="36" borderId="57" xfId="0" applyFont="1" applyFill="1" applyBorder="1" applyAlignment="1" applyProtection="1">
      <alignment horizontal="left" vertical="center"/>
      <protection hidden="1"/>
    </xf>
    <xf numFmtId="0" fontId="3" fillId="36" borderId="73" xfId="0" applyFont="1" applyFill="1" applyBorder="1" applyAlignment="1" applyProtection="1">
      <alignment horizontal="left" vertical="center"/>
      <protection hidden="1"/>
    </xf>
    <xf numFmtId="0" fontId="14" fillId="36" borderId="70" xfId="0" applyFont="1" applyFill="1" applyBorder="1" applyAlignment="1" applyProtection="1">
      <alignment horizontal="left" vertical="center"/>
      <protection hidden="1"/>
    </xf>
    <xf numFmtId="0" fontId="14" fillId="36" borderId="71" xfId="0" applyFont="1" applyFill="1" applyBorder="1" applyAlignment="1" applyProtection="1">
      <alignment horizontal="left" vertical="center"/>
      <protection hidden="1"/>
    </xf>
    <xf numFmtId="0" fontId="4" fillId="0" borderId="32" xfId="0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12" fillId="36" borderId="57" xfId="0" applyFont="1" applyFill="1" applyBorder="1" applyAlignment="1" applyProtection="1">
      <alignment horizontal="left" vertical="center"/>
      <protection hidden="1"/>
    </xf>
    <xf numFmtId="0" fontId="12" fillId="36" borderId="73" xfId="0" applyFont="1" applyFill="1" applyBorder="1" applyAlignment="1" applyProtection="1">
      <alignment horizontal="left" vertical="center"/>
      <protection hidden="1"/>
    </xf>
    <xf numFmtId="0" fontId="12" fillId="36" borderId="21" xfId="0" applyFont="1" applyFill="1" applyBorder="1" applyAlignment="1" applyProtection="1">
      <alignment horizontal="left" vertical="center"/>
      <protection hidden="1"/>
    </xf>
    <xf numFmtId="0" fontId="14" fillId="36" borderId="47" xfId="0" applyFont="1" applyFill="1" applyBorder="1" applyAlignment="1" applyProtection="1">
      <alignment horizontal="left" vertical="center"/>
      <protection hidden="1"/>
    </xf>
    <xf numFmtId="0" fontId="14" fillId="36" borderId="0" xfId="0" applyFont="1" applyFill="1" applyBorder="1" applyAlignment="1" applyProtection="1">
      <alignment horizontal="left" vertical="center"/>
      <protection hidden="1"/>
    </xf>
    <xf numFmtId="0" fontId="10" fillId="38" borderId="16" xfId="0" applyFont="1" applyFill="1" applyBorder="1" applyAlignment="1" applyProtection="1">
      <alignment horizontal="center" vertical="center" wrapText="1"/>
      <protection hidden="1"/>
    </xf>
    <xf numFmtId="0" fontId="10" fillId="38" borderId="12" xfId="0" applyFont="1" applyFill="1" applyBorder="1" applyAlignment="1" applyProtection="1">
      <alignment horizontal="center" vertical="center" wrapText="1"/>
      <protection hidden="1"/>
    </xf>
    <xf numFmtId="0" fontId="10" fillId="38" borderId="18" xfId="0" applyFont="1" applyFill="1" applyBorder="1" applyAlignment="1" applyProtection="1">
      <alignment horizontal="center" vertical="center" wrapText="1"/>
      <protection hidden="1"/>
    </xf>
    <xf numFmtId="0" fontId="2" fillId="38" borderId="45" xfId="0" applyFont="1" applyFill="1" applyBorder="1" applyAlignment="1" applyProtection="1">
      <alignment horizontal="center" vertical="center"/>
      <protection hidden="1"/>
    </xf>
    <xf numFmtId="0" fontId="2" fillId="38" borderId="36" xfId="0" applyFont="1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38" borderId="62" xfId="0" applyFont="1" applyFill="1" applyBorder="1" applyAlignment="1" applyProtection="1">
      <alignment horizontal="center" vertical="center" wrapText="1"/>
      <protection hidden="1"/>
    </xf>
    <xf numFmtId="0" fontId="7" fillId="38" borderId="70" xfId="0" applyFont="1" applyFill="1" applyBorder="1" applyAlignment="1" applyProtection="1">
      <alignment horizontal="center" vertical="center" wrapText="1"/>
      <protection hidden="1"/>
    </xf>
    <xf numFmtId="0" fontId="7" fillId="38" borderId="72" xfId="0" applyFont="1" applyFill="1" applyBorder="1" applyAlignment="1" applyProtection="1">
      <alignment horizontal="center" vertical="center" wrapText="1"/>
      <protection hidden="1"/>
    </xf>
    <xf numFmtId="0" fontId="7" fillId="38" borderId="47" xfId="0" applyFont="1" applyFill="1" applyBorder="1" applyAlignment="1" applyProtection="1">
      <alignment horizontal="center" vertical="center" wrapText="1"/>
      <protection hidden="1"/>
    </xf>
    <xf numFmtId="0" fontId="7" fillId="38" borderId="46" xfId="0" applyFont="1" applyFill="1" applyBorder="1" applyAlignment="1" applyProtection="1">
      <alignment horizontal="center" vertical="center" wrapText="1"/>
      <protection hidden="1"/>
    </xf>
    <xf numFmtId="0" fontId="5" fillId="38" borderId="78" xfId="0" applyFont="1" applyFill="1" applyBorder="1" applyAlignment="1" applyProtection="1">
      <alignment horizontal="center" vertical="center" wrapText="1"/>
      <protection hidden="1"/>
    </xf>
    <xf numFmtId="0" fontId="5" fillId="38" borderId="24" xfId="0" applyFont="1" applyFill="1" applyBorder="1" applyAlignment="1" applyProtection="1">
      <alignment horizontal="center" vertical="center" wrapText="1"/>
      <protection hidden="1"/>
    </xf>
    <xf numFmtId="0" fontId="10" fillId="38" borderId="78" xfId="0" applyFont="1" applyFill="1" applyBorder="1" applyAlignment="1" applyProtection="1">
      <alignment horizontal="center" vertical="center" wrapText="1"/>
      <protection hidden="1"/>
    </xf>
    <xf numFmtId="0" fontId="10" fillId="38" borderId="24" xfId="0" applyFont="1" applyFill="1" applyBorder="1" applyAlignment="1" applyProtection="1">
      <alignment horizontal="center" vertical="center" wrapText="1"/>
      <protection hidden="1"/>
    </xf>
    <xf numFmtId="0" fontId="12" fillId="36" borderId="70" xfId="0" applyFont="1" applyFill="1" applyBorder="1" applyAlignment="1" applyProtection="1">
      <alignment horizontal="left" vertical="center"/>
      <protection hidden="1"/>
    </xf>
    <xf numFmtId="0" fontId="12" fillId="36" borderId="71" xfId="0" applyFont="1" applyFill="1" applyBorder="1" applyAlignment="1" applyProtection="1">
      <alignment horizontal="left" vertical="center"/>
      <protection hidden="1"/>
    </xf>
    <xf numFmtId="0" fontId="12" fillId="36" borderId="72" xfId="0" applyFont="1" applyFill="1" applyBorder="1" applyAlignment="1" applyProtection="1">
      <alignment horizontal="left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12" fillId="36" borderId="46" xfId="0" applyFont="1" applyFill="1" applyBorder="1" applyAlignment="1" applyProtection="1">
      <alignment horizontal="left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2" fillId="0" borderId="7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66" xfId="0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 applyProtection="1">
      <alignment horizontal="center" vertical="center"/>
      <protection hidden="1"/>
    </xf>
    <xf numFmtId="0" fontId="4" fillId="0" borderId="77" xfId="0" applyFont="1" applyFill="1" applyBorder="1" applyAlignment="1" applyProtection="1">
      <alignment horizontal="left" vertical="center" wrapText="1"/>
      <protection hidden="1"/>
    </xf>
    <xf numFmtId="0" fontId="0" fillId="0" borderId="16" xfId="0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67" xfId="0" applyFont="1" applyFill="1" applyBorder="1" applyAlignment="1" applyProtection="1">
      <alignment horizontal="left" vertical="center" wrapText="1"/>
      <protection hidden="1"/>
    </xf>
    <xf numFmtId="0" fontId="0" fillId="0" borderId="12" xfId="0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66" xfId="0" applyFont="1" applyFill="1" applyBorder="1" applyAlignment="1" applyProtection="1">
      <alignment horizontal="left" vertical="center" wrapText="1"/>
      <protection hidden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4" fillId="33" borderId="38" xfId="0" applyFont="1" applyFill="1" applyBorder="1" applyAlignment="1" applyProtection="1">
      <alignment horizontal="left" vertical="center"/>
      <protection hidden="1"/>
    </xf>
    <xf numFmtId="0" fontId="4" fillId="33" borderId="37" xfId="0" applyFont="1" applyFill="1" applyBorder="1" applyAlignment="1" applyProtection="1">
      <alignment horizontal="left" vertical="center"/>
      <protection hidden="1"/>
    </xf>
    <xf numFmtId="0" fontId="4" fillId="33" borderId="77" xfId="0" applyFont="1" applyFill="1" applyBorder="1" applyAlignment="1" applyProtection="1">
      <alignment horizontal="left" vertical="center"/>
      <protection hidden="1"/>
    </xf>
    <xf numFmtId="0" fontId="0" fillId="0" borderId="28" xfId="0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4" fillId="33" borderId="67" xfId="0" applyFont="1" applyFill="1" applyBorder="1" applyAlignment="1" applyProtection="1">
      <alignment horizontal="left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left" vertical="center"/>
      <protection hidden="1"/>
    </xf>
    <xf numFmtId="0" fontId="4" fillId="33" borderId="66" xfId="0" applyFont="1" applyFill="1" applyBorder="1" applyAlignment="1" applyProtection="1">
      <alignment horizontal="left" vertical="center"/>
      <protection hidden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32" fillId="36" borderId="70" xfId="0" applyFont="1" applyFill="1" applyBorder="1" applyAlignment="1" applyProtection="1">
      <alignment horizontal="center" vertical="center"/>
      <protection hidden="1"/>
    </xf>
    <xf numFmtId="0" fontId="34" fillId="40" borderId="0" xfId="42" applyFont="1" applyFill="1" applyAlignment="1" applyProtection="1">
      <alignment horizontal="center" vertical="center"/>
      <protection hidden="1"/>
    </xf>
    <xf numFmtId="0" fontId="10" fillId="38" borderId="13" xfId="0" applyFont="1" applyFill="1" applyBorder="1" applyAlignment="1" applyProtection="1">
      <alignment horizontal="center" vertical="center" wrapText="1"/>
      <protection hidden="1"/>
    </xf>
    <xf numFmtId="0" fontId="10" fillId="38" borderId="14" xfId="0" applyFont="1" applyFill="1" applyBorder="1" applyAlignment="1" applyProtection="1">
      <alignment horizontal="center" vertical="center" wrapText="1"/>
      <protection hidden="1"/>
    </xf>
    <xf numFmtId="0" fontId="4" fillId="0" borderId="81" xfId="0" applyFont="1" applyFill="1" applyBorder="1" applyAlignment="1" applyProtection="1">
      <alignment horizontal="left" vertical="center"/>
      <protection hidden="1"/>
    </xf>
    <xf numFmtId="0" fontId="12" fillId="36" borderId="22" xfId="0" applyFont="1" applyFill="1" applyBorder="1" applyAlignment="1" applyProtection="1">
      <alignment horizontal="left" vertical="center"/>
      <protection hidden="1"/>
    </xf>
    <xf numFmtId="0" fontId="2" fillId="34" borderId="39" xfId="0" applyFont="1" applyFill="1" applyBorder="1" applyAlignment="1" applyProtection="1">
      <alignment horizontal="center"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164" fontId="0" fillId="34" borderId="54" xfId="0" applyNumberFormat="1" applyFill="1" applyBorder="1" applyAlignment="1" applyProtection="1">
      <alignment horizontal="center" vertical="center"/>
      <protection hidden="1"/>
    </xf>
    <xf numFmtId="0" fontId="2" fillId="34" borderId="7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63" xfId="0" applyFont="1" applyFill="1" applyBorder="1" applyAlignment="1" applyProtection="1">
      <alignment horizontal="center" vertical="center"/>
      <protection hidden="1"/>
    </xf>
    <xf numFmtId="164" fontId="0" fillId="34" borderId="34" xfId="0" applyNumberFormat="1" applyFill="1" applyBorder="1" applyAlignment="1" applyProtection="1">
      <alignment horizontal="center" vertical="center"/>
      <protection hidden="1"/>
    </xf>
    <xf numFmtId="0" fontId="0" fillId="34" borderId="41" xfId="0" applyFont="1" applyFill="1" applyBorder="1" applyAlignment="1" applyProtection="1">
      <alignment horizontal="center" vertical="center"/>
      <protection hidden="1"/>
    </xf>
    <xf numFmtId="164" fontId="0" fillId="34" borderId="75" xfId="0" applyNumberFormat="1" applyFill="1" applyBorder="1" applyAlignment="1" applyProtection="1">
      <alignment horizontal="center" vertical="center"/>
      <protection hidden="1"/>
    </xf>
    <xf numFmtId="164" fontId="0" fillId="34" borderId="62" xfId="0" applyNumberFormat="1" applyFill="1" applyBorder="1" applyAlignment="1" applyProtection="1">
      <alignment horizontal="center" vertical="center"/>
      <protection hidden="1"/>
    </xf>
    <xf numFmtId="164" fontId="0" fillId="34" borderId="56" xfId="0" applyNumberFormat="1" applyFill="1" applyBorder="1" applyAlignment="1" applyProtection="1">
      <alignment horizontal="center" vertical="center"/>
      <protection hidden="1"/>
    </xf>
    <xf numFmtId="164" fontId="0" fillId="34" borderId="76" xfId="0" applyNumberFormat="1" applyFill="1" applyBorder="1" applyAlignment="1" applyProtection="1">
      <alignment horizontal="center" vertical="center"/>
      <protection hidden="1"/>
    </xf>
    <xf numFmtId="0" fontId="14" fillId="35" borderId="73" xfId="0" applyFont="1" applyFill="1" applyBorder="1" applyAlignment="1" applyProtection="1">
      <alignment vertical="center"/>
      <protection hidden="1"/>
    </xf>
    <xf numFmtId="164" fontId="0" fillId="34" borderId="63" xfId="0" applyNumberFormat="1" applyFill="1" applyBorder="1" applyAlignment="1" applyProtection="1">
      <alignment horizontal="center" vertical="center"/>
      <protection hidden="1"/>
    </xf>
    <xf numFmtId="0" fontId="2" fillId="38" borderId="63" xfId="0" applyFont="1" applyFill="1" applyBorder="1" applyAlignment="1" applyProtection="1">
      <alignment horizontal="center" vertical="center"/>
      <protection hidden="1"/>
    </xf>
    <xf numFmtId="164" fontId="0" fillId="34" borderId="34" xfId="0" applyNumberFormat="1" applyFont="1" applyFill="1" applyBorder="1" applyAlignment="1" applyProtection="1">
      <alignment horizontal="center" vertical="center"/>
      <protection hidden="1"/>
    </xf>
    <xf numFmtId="164" fontId="0" fillId="34" borderId="40" xfId="0" applyNumberFormat="1" applyFont="1" applyFill="1" applyBorder="1" applyAlignment="1" applyProtection="1">
      <alignment horizontal="center" vertical="center"/>
      <protection hidden="1"/>
    </xf>
    <xf numFmtId="0" fontId="14" fillId="35" borderId="63" xfId="0" applyFont="1" applyFill="1" applyBorder="1" applyAlignment="1" applyProtection="1">
      <alignment vertical="center"/>
      <protection hidden="1"/>
    </xf>
    <xf numFmtId="164" fontId="0" fillId="34" borderId="39" xfId="0" applyNumberFormat="1" applyFill="1" applyBorder="1" applyAlignment="1" applyProtection="1">
      <alignment horizontal="center" vertical="center"/>
      <protection hidden="1"/>
    </xf>
    <xf numFmtId="164" fontId="0" fillId="34" borderId="47" xfId="0" applyNumberFormat="1" applyFill="1" applyBorder="1" applyAlignment="1" applyProtection="1">
      <alignment horizontal="center" vertical="center"/>
      <protection hidden="1"/>
    </xf>
    <xf numFmtId="164" fontId="0" fillId="34" borderId="40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33" borderId="0" xfId="0" applyFill="1" applyBorder="1" applyAlignment="1" applyProtection="1">
      <alignment vertical="center"/>
      <protection hidden="1"/>
    </xf>
    <xf numFmtId="164" fontId="75" fillId="0" borderId="0" xfId="0" applyNumberFormat="1" applyFont="1" applyBorder="1" applyAlignment="1">
      <alignment horizontal="right" wrapText="1"/>
    </xf>
    <xf numFmtId="0" fontId="68" fillId="29" borderId="0" xfId="52" applyBorder="1" applyAlignment="1" applyProtection="1">
      <alignment vertical="center"/>
      <protection hidden="1"/>
    </xf>
    <xf numFmtId="8" fontId="0" fillId="36" borderId="0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74" fillId="32" borderId="0" xfId="62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164" fontId="0" fillId="0" borderId="0" xfId="0" applyNumberFormat="1" applyFont="1" applyBorder="1" applyAlignment="1" applyProtection="1">
      <alignment vertical="center"/>
      <protection hidden="1"/>
    </xf>
    <xf numFmtId="0" fontId="0" fillId="0" borderId="8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pn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pn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pn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66675</xdr:rowOff>
    </xdr:from>
    <xdr:to>
      <xdr:col>3</xdr:col>
      <xdr:colOff>685800</xdr:colOff>
      <xdr:row>1</xdr:row>
      <xdr:rowOff>228600</xdr:rowOff>
    </xdr:to>
    <xdr:pic>
      <xdr:nvPicPr>
        <xdr:cNvPr id="1" name="Рисунок 3" descr="Рисунок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2447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311</xdr:row>
      <xdr:rowOff>9525</xdr:rowOff>
    </xdr:from>
    <xdr:to>
      <xdr:col>4</xdr:col>
      <xdr:colOff>742950</xdr:colOff>
      <xdr:row>312</xdr:row>
      <xdr:rowOff>9525</xdr:rowOff>
    </xdr:to>
    <xdr:pic>
      <xdr:nvPicPr>
        <xdr:cNvPr id="1" name="Picture 492" descr="красный очаровательный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14825" y="80762475"/>
          <a:ext cx="1381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19050</xdr:rowOff>
    </xdr:from>
    <xdr:to>
      <xdr:col>1</xdr:col>
      <xdr:colOff>266700</xdr:colOff>
      <xdr:row>2</xdr:row>
      <xdr:rowOff>200025</xdr:rowOff>
    </xdr:to>
    <xdr:pic>
      <xdr:nvPicPr>
        <xdr:cNvPr id="2" name="Рисунок 3" descr="Рисунок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33375"/>
          <a:ext cx="2114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4</xdr:col>
      <xdr:colOff>742950</xdr:colOff>
      <xdr:row>310</xdr:row>
      <xdr:rowOff>0</xdr:rowOff>
    </xdr:to>
    <xdr:pic>
      <xdr:nvPicPr>
        <xdr:cNvPr id="3" name="Picture 490" descr="тартразин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14825" y="80371950"/>
          <a:ext cx="1381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4</xdr:col>
      <xdr:colOff>742950</xdr:colOff>
      <xdr:row>311</xdr:row>
      <xdr:rowOff>0</xdr:rowOff>
    </xdr:to>
    <xdr:pic>
      <xdr:nvPicPr>
        <xdr:cNvPr id="4" name="Picture 491" descr="сансет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14825" y="80562450"/>
          <a:ext cx="1381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311</xdr:row>
      <xdr:rowOff>152400</xdr:rowOff>
    </xdr:from>
    <xdr:to>
      <xdr:col>5</xdr:col>
      <xdr:colOff>9525</xdr:colOff>
      <xdr:row>313</xdr:row>
      <xdr:rowOff>0</xdr:rowOff>
    </xdr:to>
    <xdr:pic>
      <xdr:nvPicPr>
        <xdr:cNvPr id="5" name="Picture 493" descr="бриллиантовый синий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295775" y="80905350"/>
          <a:ext cx="1419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312</xdr:row>
      <xdr:rowOff>180975</xdr:rowOff>
    </xdr:from>
    <xdr:to>
      <xdr:col>5</xdr:col>
      <xdr:colOff>0</xdr:colOff>
      <xdr:row>314</xdr:row>
      <xdr:rowOff>0</xdr:rowOff>
    </xdr:to>
    <xdr:pic>
      <xdr:nvPicPr>
        <xdr:cNvPr id="6" name="Picture 494" descr="Коричневый шоколад R24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305300" y="81124425"/>
          <a:ext cx="1400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4</xdr:col>
      <xdr:colOff>742950</xdr:colOff>
      <xdr:row>306</xdr:row>
      <xdr:rowOff>200025</xdr:rowOff>
    </xdr:to>
    <xdr:pic>
      <xdr:nvPicPr>
        <xdr:cNvPr id="7" name="Picture 495" descr="кармуазин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314825" y="79781400"/>
          <a:ext cx="1381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4</xdr:col>
      <xdr:colOff>742950</xdr:colOff>
      <xdr:row>308</xdr:row>
      <xdr:rowOff>0</xdr:rowOff>
    </xdr:to>
    <xdr:pic>
      <xdr:nvPicPr>
        <xdr:cNvPr id="8" name="Picture 496" descr="зеленый С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314825" y="79981425"/>
          <a:ext cx="1381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311</xdr:row>
      <xdr:rowOff>9525</xdr:rowOff>
    </xdr:from>
    <xdr:to>
      <xdr:col>4</xdr:col>
      <xdr:colOff>742950</xdr:colOff>
      <xdr:row>312</xdr:row>
      <xdr:rowOff>9525</xdr:rowOff>
    </xdr:to>
    <xdr:pic>
      <xdr:nvPicPr>
        <xdr:cNvPr id="1" name="Picture 492" descr="красный очаровательный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14825" y="80762475"/>
          <a:ext cx="1381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</xdr:row>
      <xdr:rowOff>0</xdr:rowOff>
    </xdr:from>
    <xdr:to>
      <xdr:col>1</xdr:col>
      <xdr:colOff>914400</xdr:colOff>
      <xdr:row>3</xdr:row>
      <xdr:rowOff>142875</xdr:rowOff>
    </xdr:to>
    <xdr:pic>
      <xdr:nvPicPr>
        <xdr:cNvPr id="2" name="Рисунок 3" descr="Рисунок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552450"/>
          <a:ext cx="2095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4</xdr:col>
      <xdr:colOff>742950</xdr:colOff>
      <xdr:row>310</xdr:row>
      <xdr:rowOff>0</xdr:rowOff>
    </xdr:to>
    <xdr:pic>
      <xdr:nvPicPr>
        <xdr:cNvPr id="3" name="Picture 490" descr="тартразин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14825" y="80371950"/>
          <a:ext cx="1381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4</xdr:col>
      <xdr:colOff>742950</xdr:colOff>
      <xdr:row>311</xdr:row>
      <xdr:rowOff>0</xdr:rowOff>
    </xdr:to>
    <xdr:pic>
      <xdr:nvPicPr>
        <xdr:cNvPr id="4" name="Picture 491" descr="сансет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14825" y="80562450"/>
          <a:ext cx="1381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311</xdr:row>
      <xdr:rowOff>152400</xdr:rowOff>
    </xdr:from>
    <xdr:to>
      <xdr:col>5</xdr:col>
      <xdr:colOff>9525</xdr:colOff>
      <xdr:row>313</xdr:row>
      <xdr:rowOff>0</xdr:rowOff>
    </xdr:to>
    <xdr:pic>
      <xdr:nvPicPr>
        <xdr:cNvPr id="5" name="Picture 493" descr="бриллиантовый синий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295775" y="80905350"/>
          <a:ext cx="1419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312</xdr:row>
      <xdr:rowOff>180975</xdr:rowOff>
    </xdr:from>
    <xdr:to>
      <xdr:col>5</xdr:col>
      <xdr:colOff>0</xdr:colOff>
      <xdr:row>314</xdr:row>
      <xdr:rowOff>0</xdr:rowOff>
    </xdr:to>
    <xdr:pic>
      <xdr:nvPicPr>
        <xdr:cNvPr id="6" name="Picture 494" descr="Коричневый шоколад R24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305300" y="81124425"/>
          <a:ext cx="1400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4</xdr:col>
      <xdr:colOff>742950</xdr:colOff>
      <xdr:row>306</xdr:row>
      <xdr:rowOff>200025</xdr:rowOff>
    </xdr:to>
    <xdr:pic>
      <xdr:nvPicPr>
        <xdr:cNvPr id="7" name="Picture 495" descr="кармуазин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314825" y="79781400"/>
          <a:ext cx="1381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4</xdr:col>
      <xdr:colOff>742950</xdr:colOff>
      <xdr:row>308</xdr:row>
      <xdr:rowOff>0</xdr:rowOff>
    </xdr:to>
    <xdr:pic>
      <xdr:nvPicPr>
        <xdr:cNvPr id="8" name="Picture 496" descr="зеленый С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314825" y="79981425"/>
          <a:ext cx="1381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311</xdr:row>
      <xdr:rowOff>9525</xdr:rowOff>
    </xdr:from>
    <xdr:to>
      <xdr:col>4</xdr:col>
      <xdr:colOff>742950</xdr:colOff>
      <xdr:row>312</xdr:row>
      <xdr:rowOff>9525</xdr:rowOff>
    </xdr:to>
    <xdr:pic>
      <xdr:nvPicPr>
        <xdr:cNvPr id="1" name="Picture 492" descr="красный очаровательный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14825" y="80762475"/>
          <a:ext cx="1381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19050</xdr:rowOff>
    </xdr:from>
    <xdr:to>
      <xdr:col>1</xdr:col>
      <xdr:colOff>266700</xdr:colOff>
      <xdr:row>2</xdr:row>
      <xdr:rowOff>200025</xdr:rowOff>
    </xdr:to>
    <xdr:pic>
      <xdr:nvPicPr>
        <xdr:cNvPr id="2" name="Рисунок 3" descr="Рисунок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33375"/>
          <a:ext cx="2114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4</xdr:col>
      <xdr:colOff>742950</xdr:colOff>
      <xdr:row>310</xdr:row>
      <xdr:rowOff>0</xdr:rowOff>
    </xdr:to>
    <xdr:pic>
      <xdr:nvPicPr>
        <xdr:cNvPr id="3" name="Picture 490" descr="тартразин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14825" y="80371950"/>
          <a:ext cx="1381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4</xdr:col>
      <xdr:colOff>742950</xdr:colOff>
      <xdr:row>311</xdr:row>
      <xdr:rowOff>0</xdr:rowOff>
    </xdr:to>
    <xdr:pic>
      <xdr:nvPicPr>
        <xdr:cNvPr id="4" name="Picture 491" descr="сансет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14825" y="80562450"/>
          <a:ext cx="1381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311</xdr:row>
      <xdr:rowOff>152400</xdr:rowOff>
    </xdr:from>
    <xdr:to>
      <xdr:col>5</xdr:col>
      <xdr:colOff>9525</xdr:colOff>
      <xdr:row>313</xdr:row>
      <xdr:rowOff>0</xdr:rowOff>
    </xdr:to>
    <xdr:pic>
      <xdr:nvPicPr>
        <xdr:cNvPr id="5" name="Picture 493" descr="бриллиантовый синий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295775" y="80905350"/>
          <a:ext cx="1419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312</xdr:row>
      <xdr:rowOff>180975</xdr:rowOff>
    </xdr:from>
    <xdr:to>
      <xdr:col>5</xdr:col>
      <xdr:colOff>0</xdr:colOff>
      <xdr:row>314</xdr:row>
      <xdr:rowOff>0</xdr:rowOff>
    </xdr:to>
    <xdr:pic>
      <xdr:nvPicPr>
        <xdr:cNvPr id="6" name="Picture 494" descr="Коричневый шоколад R24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305300" y="81124425"/>
          <a:ext cx="1400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4</xdr:col>
      <xdr:colOff>742950</xdr:colOff>
      <xdr:row>306</xdr:row>
      <xdr:rowOff>200025</xdr:rowOff>
    </xdr:to>
    <xdr:pic>
      <xdr:nvPicPr>
        <xdr:cNvPr id="7" name="Picture 495" descr="кармуазин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314825" y="79781400"/>
          <a:ext cx="1381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4</xdr:col>
      <xdr:colOff>742950</xdr:colOff>
      <xdr:row>308</xdr:row>
      <xdr:rowOff>0</xdr:rowOff>
    </xdr:to>
    <xdr:pic>
      <xdr:nvPicPr>
        <xdr:cNvPr id="8" name="Picture 496" descr="зеленый С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314825" y="79981425"/>
          <a:ext cx="1381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roil/payment-and-shipping-fe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1458"/>
  <sheetViews>
    <sheetView tabSelected="1" view="pageBreakPreview" zoomScale="85" zoomScaleSheetLayoutView="85" zoomScalePageLayoutView="0" workbookViewId="0" topLeftCell="A1">
      <selection activeCell="A9" sqref="A9"/>
    </sheetView>
  </sheetViews>
  <sheetFormatPr defaultColWidth="11.421875" defaultRowHeight="12.75"/>
  <cols>
    <col min="1" max="1" width="3.8515625" style="216" customWidth="1"/>
    <col min="2" max="7" width="15.7109375" style="25" customWidth="1"/>
    <col min="8" max="8" width="16.57421875" style="25" customWidth="1"/>
    <col min="9" max="9" width="11.00390625" style="25" customWidth="1"/>
    <col min="10" max="10" width="11.421875" style="65" customWidth="1"/>
    <col min="11" max="16384" width="11.421875" style="25" customWidth="1"/>
  </cols>
  <sheetData>
    <row r="1" spans="1:9" ht="24.75" customHeight="1">
      <c r="A1" s="244" t="s">
        <v>109</v>
      </c>
      <c r="B1" s="245"/>
      <c r="C1" s="245"/>
      <c r="D1" s="245"/>
      <c r="E1" s="245"/>
      <c r="F1" s="245"/>
      <c r="G1" s="245"/>
      <c r="H1" s="245"/>
      <c r="I1" s="246"/>
    </row>
    <row r="2" spans="1:10" ht="18.75" customHeight="1">
      <c r="A2" s="247" t="s">
        <v>110</v>
      </c>
      <c r="B2" s="248"/>
      <c r="C2" s="248"/>
      <c r="D2" s="248"/>
      <c r="E2" s="248"/>
      <c r="F2" s="248"/>
      <c r="G2" s="248"/>
      <c r="H2" s="248"/>
      <c r="I2" s="249"/>
      <c r="J2" s="68"/>
    </row>
    <row r="3" spans="1:10" ht="20.25" customHeight="1">
      <c r="A3" s="236" t="s">
        <v>165</v>
      </c>
      <c r="B3" s="237"/>
      <c r="C3" s="237"/>
      <c r="D3" s="237"/>
      <c r="E3" s="237"/>
      <c r="F3" s="237"/>
      <c r="G3" s="237"/>
      <c r="H3" s="237"/>
      <c r="I3" s="238"/>
      <c r="J3" s="68"/>
    </row>
    <row r="4" spans="1:10" ht="20.25" customHeight="1">
      <c r="A4" s="239"/>
      <c r="B4" s="240"/>
      <c r="C4" s="240"/>
      <c r="D4" s="240"/>
      <c r="E4" s="240"/>
      <c r="F4" s="240"/>
      <c r="G4" s="240"/>
      <c r="H4" s="240"/>
      <c r="I4" s="241"/>
      <c r="J4" s="68"/>
    </row>
    <row r="5" spans="1:10" ht="19.5" customHeight="1" thickBot="1">
      <c r="A5" s="217"/>
      <c r="B5" s="220"/>
      <c r="C5" s="220"/>
      <c r="D5" s="220"/>
      <c r="E5" s="220"/>
      <c r="F5" s="220"/>
      <c r="G5" s="220"/>
      <c r="H5" s="220"/>
      <c r="I5" s="221"/>
      <c r="J5" s="71"/>
    </row>
    <row r="6" spans="1:10" ht="19.5" customHeight="1">
      <c r="A6" s="215"/>
      <c r="B6" s="222"/>
      <c r="C6" s="222"/>
      <c r="D6" s="222"/>
      <c r="E6" s="222"/>
      <c r="F6" s="222"/>
      <c r="G6" s="222"/>
      <c r="H6" s="222"/>
      <c r="I6" s="223"/>
      <c r="J6" s="68"/>
    </row>
    <row r="7" spans="1:10" ht="19.5" customHeight="1" thickBot="1">
      <c r="A7" s="215"/>
      <c r="B7" s="233" t="s">
        <v>586</v>
      </c>
      <c r="C7" s="233"/>
      <c r="D7" s="233"/>
      <c r="E7" s="233"/>
      <c r="F7" s="233"/>
      <c r="G7" s="233"/>
      <c r="H7" s="233"/>
      <c r="I7" s="234"/>
      <c r="J7" s="68"/>
    </row>
    <row r="8" spans="1:10" ht="19.5" customHeight="1" thickTop="1">
      <c r="A8" s="215"/>
      <c r="B8" s="222"/>
      <c r="C8" s="222"/>
      <c r="D8" s="222"/>
      <c r="E8" s="222"/>
      <c r="F8" s="222"/>
      <c r="G8" s="222"/>
      <c r="H8" s="222"/>
      <c r="I8" s="223"/>
      <c r="J8" s="72"/>
    </row>
    <row r="9" spans="1:10" ht="19.5" customHeight="1">
      <c r="A9" s="215"/>
      <c r="B9" s="235" t="s">
        <v>587</v>
      </c>
      <c r="C9" s="235"/>
      <c r="D9" s="222"/>
      <c r="E9" s="222"/>
      <c r="F9" s="222"/>
      <c r="G9" s="222"/>
      <c r="H9" s="222"/>
      <c r="I9" s="223"/>
      <c r="J9" s="68"/>
    </row>
    <row r="10" spans="1:10" s="83" customFormat="1" ht="19.5" customHeight="1" thickBot="1">
      <c r="A10" s="218"/>
      <c r="B10" s="222"/>
      <c r="C10" s="222"/>
      <c r="D10" s="222"/>
      <c r="E10" s="222"/>
      <c r="F10" s="222"/>
      <c r="G10" s="222"/>
      <c r="H10" s="222"/>
      <c r="I10" s="223"/>
      <c r="J10" s="82"/>
    </row>
    <row r="11" spans="1:10" s="90" customFormat="1" ht="19.5" customHeight="1" thickBot="1">
      <c r="A11" s="218"/>
      <c r="B11" s="222" t="s">
        <v>609</v>
      </c>
      <c r="C11" s="222"/>
      <c r="D11" s="222"/>
      <c r="E11" s="222"/>
      <c r="F11" s="222"/>
      <c r="G11" s="251" t="s">
        <v>591</v>
      </c>
      <c r="H11" s="252"/>
      <c r="I11" s="223"/>
      <c r="J11" s="89"/>
    </row>
    <row r="12" spans="1:10" s="83" customFormat="1" ht="19.5" customHeight="1" thickBot="1">
      <c r="A12" s="218"/>
      <c r="B12" s="222"/>
      <c r="C12" s="222"/>
      <c r="D12" s="222"/>
      <c r="E12" s="222"/>
      <c r="F12" s="222"/>
      <c r="G12" s="222"/>
      <c r="H12" s="222"/>
      <c r="I12" s="223"/>
      <c r="J12" s="82"/>
    </row>
    <row r="13" spans="1:10" s="90" customFormat="1" ht="19.5" customHeight="1" thickBot="1">
      <c r="A13" s="218"/>
      <c r="B13" s="222" t="s">
        <v>620</v>
      </c>
      <c r="C13" s="222"/>
      <c r="D13" s="222"/>
      <c r="E13" s="222"/>
      <c r="F13" s="222"/>
      <c r="G13" s="251" t="s">
        <v>593</v>
      </c>
      <c r="H13" s="252"/>
      <c r="I13" s="223"/>
      <c r="J13" s="89"/>
    </row>
    <row r="14" spans="1:10" s="90" customFormat="1" ht="19.5" customHeight="1" thickBot="1">
      <c r="A14" s="218"/>
      <c r="B14" s="222"/>
      <c r="C14" s="222"/>
      <c r="D14" s="222"/>
      <c r="E14" s="222"/>
      <c r="F14" s="222"/>
      <c r="G14" s="222"/>
      <c r="H14" s="222"/>
      <c r="I14" s="223"/>
      <c r="J14" s="89"/>
    </row>
    <row r="15" spans="1:10" s="90" customFormat="1" ht="19.5" customHeight="1" thickBot="1">
      <c r="A15" s="218"/>
      <c r="B15" s="222" t="s">
        <v>610</v>
      </c>
      <c r="C15" s="222"/>
      <c r="D15" s="222"/>
      <c r="E15" s="222"/>
      <c r="F15" s="222"/>
      <c r="G15" s="251" t="s">
        <v>592</v>
      </c>
      <c r="H15" s="252"/>
      <c r="I15" s="223"/>
      <c r="J15" s="89"/>
    </row>
    <row r="16" spans="1:10" s="83" customFormat="1" ht="19.5" customHeight="1">
      <c r="A16" s="218"/>
      <c r="B16" s="222"/>
      <c r="C16" s="222"/>
      <c r="D16" s="222"/>
      <c r="E16" s="222"/>
      <c r="F16" s="222"/>
      <c r="G16" s="222"/>
      <c r="H16" s="222"/>
      <c r="I16" s="223"/>
      <c r="J16" s="89"/>
    </row>
    <row r="17" spans="1:10" s="90" customFormat="1" ht="35.25" customHeight="1">
      <c r="A17" s="218"/>
      <c r="B17" s="242" t="s">
        <v>612</v>
      </c>
      <c r="C17" s="242"/>
      <c r="D17" s="242"/>
      <c r="E17" s="242"/>
      <c r="F17" s="242"/>
      <c r="G17" s="242"/>
      <c r="H17" s="242"/>
      <c r="I17" s="223"/>
      <c r="J17" s="89"/>
    </row>
    <row r="18" spans="1:10" s="90" customFormat="1" ht="278.25" customHeight="1">
      <c r="A18" s="218"/>
      <c r="B18" s="242" t="s">
        <v>613</v>
      </c>
      <c r="C18" s="242"/>
      <c r="D18" s="242"/>
      <c r="E18" s="242"/>
      <c r="F18" s="242"/>
      <c r="G18" s="242"/>
      <c r="H18" s="242"/>
      <c r="I18" s="223"/>
      <c r="J18" s="89"/>
    </row>
    <row r="19" spans="1:10" s="111" customFormat="1" ht="19.5" customHeight="1">
      <c r="A19" s="218"/>
      <c r="B19" s="222"/>
      <c r="C19" s="222"/>
      <c r="D19" s="222"/>
      <c r="E19" s="222"/>
      <c r="F19" s="222"/>
      <c r="G19" s="222"/>
      <c r="H19" s="222"/>
      <c r="I19" s="223"/>
      <c r="J19" s="89"/>
    </row>
    <row r="20" spans="1:10" s="90" customFormat="1" ht="19.5" customHeight="1" thickBot="1">
      <c r="A20" s="218"/>
      <c r="B20" s="233" t="s">
        <v>595</v>
      </c>
      <c r="C20" s="233"/>
      <c r="D20" s="233"/>
      <c r="E20" s="233"/>
      <c r="F20" s="233"/>
      <c r="G20" s="233"/>
      <c r="H20" s="233"/>
      <c r="I20" s="234"/>
      <c r="J20" s="89"/>
    </row>
    <row r="21" spans="1:10" s="90" customFormat="1" ht="19.5" customHeight="1" thickTop="1">
      <c r="A21" s="218"/>
      <c r="B21" s="222"/>
      <c r="C21" s="222"/>
      <c r="D21" s="222"/>
      <c r="E21" s="222"/>
      <c r="F21" s="222"/>
      <c r="G21" s="222"/>
      <c r="H21" s="222"/>
      <c r="I21" s="223"/>
      <c r="J21" s="89"/>
    </row>
    <row r="22" spans="1:10" s="90" customFormat="1" ht="19.5" customHeight="1">
      <c r="A22" s="218"/>
      <c r="B22" s="242" t="s">
        <v>589</v>
      </c>
      <c r="C22" s="242"/>
      <c r="D22" s="242"/>
      <c r="E22" s="242"/>
      <c r="F22" s="242"/>
      <c r="G22" s="242"/>
      <c r="H22" s="242"/>
      <c r="I22" s="223"/>
      <c r="J22" s="89"/>
    </row>
    <row r="23" spans="1:10" s="111" customFormat="1" ht="19.5" customHeight="1">
      <c r="A23" s="218"/>
      <c r="B23" s="222"/>
      <c r="C23" s="222"/>
      <c r="D23" s="222"/>
      <c r="E23" s="222"/>
      <c r="F23" s="222"/>
      <c r="G23" s="222"/>
      <c r="H23" s="222"/>
      <c r="I23" s="223"/>
      <c r="J23" s="89"/>
    </row>
    <row r="24" spans="1:10" s="90" customFormat="1" ht="19.5" customHeight="1">
      <c r="A24" s="218"/>
      <c r="B24" s="222" t="s">
        <v>590</v>
      </c>
      <c r="C24" s="222"/>
      <c r="D24" s="222"/>
      <c r="E24" s="222"/>
      <c r="F24" s="250" t="s">
        <v>588</v>
      </c>
      <c r="G24" s="250"/>
      <c r="H24" s="250"/>
      <c r="I24" s="223"/>
      <c r="J24" s="89"/>
    </row>
    <row r="25" spans="1:10" s="90" customFormat="1" ht="19.5" customHeight="1">
      <c r="A25" s="218"/>
      <c r="B25" s="222"/>
      <c r="C25" s="222"/>
      <c r="D25" s="222"/>
      <c r="E25" s="222"/>
      <c r="F25" s="222"/>
      <c r="G25" s="222"/>
      <c r="H25" s="222"/>
      <c r="I25" s="223"/>
      <c r="J25" s="89"/>
    </row>
    <row r="26" spans="1:10" s="90" customFormat="1" ht="33.75" customHeight="1">
      <c r="A26" s="218"/>
      <c r="B26" s="242" t="s">
        <v>597</v>
      </c>
      <c r="C26" s="242"/>
      <c r="D26" s="242"/>
      <c r="E26" s="242"/>
      <c r="F26" s="242"/>
      <c r="G26" s="242"/>
      <c r="H26" s="242"/>
      <c r="I26" s="243"/>
      <c r="J26" s="89"/>
    </row>
    <row r="27" spans="1:10" s="90" customFormat="1" ht="19.5" customHeight="1">
      <c r="A27" s="218"/>
      <c r="B27" s="222"/>
      <c r="C27" s="222"/>
      <c r="D27" s="222"/>
      <c r="E27" s="222"/>
      <c r="F27" s="222"/>
      <c r="G27" s="222"/>
      <c r="H27" s="222"/>
      <c r="I27" s="223"/>
      <c r="J27" s="89"/>
    </row>
    <row r="28" spans="1:10" s="83" customFormat="1" ht="19.5" customHeight="1" thickBot="1">
      <c r="A28" s="218"/>
      <c r="B28" s="233" t="s">
        <v>604</v>
      </c>
      <c r="C28" s="233"/>
      <c r="D28" s="233"/>
      <c r="E28" s="233"/>
      <c r="F28" s="233"/>
      <c r="G28" s="233"/>
      <c r="H28" s="233"/>
      <c r="I28" s="234"/>
      <c r="J28" s="89"/>
    </row>
    <row r="29" spans="1:10" s="90" customFormat="1" ht="19.5" customHeight="1" thickTop="1">
      <c r="A29" s="218"/>
      <c r="B29" s="222"/>
      <c r="C29" s="222"/>
      <c r="D29" s="222"/>
      <c r="E29" s="222"/>
      <c r="F29" s="222"/>
      <c r="G29" s="222"/>
      <c r="H29" s="222"/>
      <c r="I29" s="223"/>
      <c r="J29" s="89"/>
    </row>
    <row r="30" spans="1:10" s="83" customFormat="1" ht="19.5" customHeight="1">
      <c r="A30" s="218"/>
      <c r="B30" s="235" t="s">
        <v>598</v>
      </c>
      <c r="C30" s="235"/>
      <c r="D30" s="222"/>
      <c r="E30" s="222"/>
      <c r="F30" s="222"/>
      <c r="G30" s="222"/>
      <c r="H30" s="222"/>
      <c r="I30" s="223"/>
      <c r="J30" s="89"/>
    </row>
    <row r="31" spans="1:10" s="90" customFormat="1" ht="19.5" customHeight="1">
      <c r="A31" s="218"/>
      <c r="B31" s="222" t="s">
        <v>599</v>
      </c>
      <c r="C31" s="222"/>
      <c r="D31" s="222"/>
      <c r="E31" s="222"/>
      <c r="F31" s="222"/>
      <c r="G31" s="222"/>
      <c r="H31" s="222"/>
      <c r="I31" s="223"/>
      <c r="J31" s="89"/>
    </row>
    <row r="32" spans="1:10" s="83" customFormat="1" ht="19.5" customHeight="1">
      <c r="A32" s="218"/>
      <c r="B32" s="222" t="s">
        <v>600</v>
      </c>
      <c r="C32" s="222"/>
      <c r="D32" s="222"/>
      <c r="E32" s="222"/>
      <c r="F32" s="222"/>
      <c r="G32" s="222"/>
      <c r="H32" s="222"/>
      <c r="I32" s="223"/>
      <c r="J32" s="89"/>
    </row>
    <row r="33" spans="1:10" s="90" customFormat="1" ht="19.5" customHeight="1">
      <c r="A33" s="218"/>
      <c r="B33" s="222" t="s">
        <v>601</v>
      </c>
      <c r="C33" s="222"/>
      <c r="D33" s="222"/>
      <c r="E33" s="222"/>
      <c r="F33" s="222"/>
      <c r="G33" s="222"/>
      <c r="H33" s="222"/>
      <c r="I33" s="223"/>
      <c r="J33" s="89"/>
    </row>
    <row r="34" spans="1:10" s="90" customFormat="1" ht="19.5" customHeight="1">
      <c r="A34" s="218"/>
      <c r="B34" s="222" t="s">
        <v>602</v>
      </c>
      <c r="C34" s="222"/>
      <c r="D34" s="222"/>
      <c r="E34" s="222"/>
      <c r="F34" s="222"/>
      <c r="G34" s="222"/>
      <c r="H34" s="222"/>
      <c r="I34" s="223"/>
      <c r="J34" s="89"/>
    </row>
    <row r="35" spans="1:10" s="90" customFormat="1" ht="19.5" customHeight="1">
      <c r="A35" s="218"/>
      <c r="B35" s="222" t="s">
        <v>603</v>
      </c>
      <c r="C35" s="222"/>
      <c r="D35" s="222"/>
      <c r="E35" s="222"/>
      <c r="F35" s="222"/>
      <c r="G35" s="222"/>
      <c r="H35" s="222"/>
      <c r="I35" s="223"/>
      <c r="J35" s="89"/>
    </row>
    <row r="36" spans="1:10" s="90" customFormat="1" ht="19.5" customHeight="1">
      <c r="A36" s="218"/>
      <c r="B36" s="222"/>
      <c r="C36" s="222"/>
      <c r="D36" s="222"/>
      <c r="E36" s="222"/>
      <c r="F36" s="222"/>
      <c r="G36" s="222"/>
      <c r="H36" s="222"/>
      <c r="I36" s="223"/>
      <c r="J36" s="89"/>
    </row>
    <row r="37" spans="1:10" s="90" customFormat="1" ht="19.5" customHeight="1">
      <c r="A37" s="218"/>
      <c r="B37" s="222" t="s">
        <v>605</v>
      </c>
      <c r="C37" s="222"/>
      <c r="D37" s="222"/>
      <c r="E37" s="222"/>
      <c r="F37" s="222"/>
      <c r="G37" s="222"/>
      <c r="H37" s="222"/>
      <c r="I37" s="223"/>
      <c r="J37" s="89"/>
    </row>
    <row r="38" spans="1:10" s="90" customFormat="1" ht="19.5" customHeight="1">
      <c r="A38" s="218"/>
      <c r="B38" s="222"/>
      <c r="C38" s="222"/>
      <c r="D38" s="222"/>
      <c r="E38" s="222"/>
      <c r="F38" s="222"/>
      <c r="G38" s="222"/>
      <c r="H38" s="222"/>
      <c r="I38" s="223"/>
      <c r="J38" s="89"/>
    </row>
    <row r="39" spans="1:10" s="90" customFormat="1" ht="19.5" customHeight="1">
      <c r="A39" s="218"/>
      <c r="B39" s="224" t="s">
        <v>608</v>
      </c>
      <c r="C39" s="224"/>
      <c r="D39" s="224"/>
      <c r="E39" s="224"/>
      <c r="F39" s="224"/>
      <c r="G39" s="222"/>
      <c r="H39" s="222"/>
      <c r="I39" s="223"/>
      <c r="J39" s="89"/>
    </row>
    <row r="40" spans="1:10" s="90" customFormat="1" ht="19.5" customHeight="1" thickBot="1">
      <c r="A40" s="219"/>
      <c r="B40" s="225"/>
      <c r="C40" s="225"/>
      <c r="D40" s="225"/>
      <c r="E40" s="225"/>
      <c r="F40" s="225"/>
      <c r="G40" s="225"/>
      <c r="H40" s="225"/>
      <c r="I40" s="226"/>
      <c r="J40" s="89"/>
    </row>
    <row r="41" spans="4:6" ht="12.75">
      <c r="D41" s="192"/>
      <c r="E41" s="192"/>
      <c r="F41" s="192"/>
    </row>
    <row r="42" spans="4:6" ht="12.75">
      <c r="D42" s="192"/>
      <c r="E42" s="192"/>
      <c r="F42" s="192"/>
    </row>
    <row r="43" spans="4:6" ht="12.75">
      <c r="D43" s="192"/>
      <c r="E43" s="192"/>
      <c r="F43" s="192"/>
    </row>
    <row r="44" spans="4:6" ht="12.75">
      <c r="D44" s="192"/>
      <c r="E44" s="192"/>
      <c r="F44" s="192"/>
    </row>
    <row r="45" spans="4:6" ht="12.75">
      <c r="D45" s="192"/>
      <c r="E45" s="192"/>
      <c r="F45" s="192"/>
    </row>
    <row r="46" spans="4:6" ht="12.75">
      <c r="D46" s="192"/>
      <c r="E46" s="192"/>
      <c r="F46" s="192"/>
    </row>
    <row r="47" spans="4:6" ht="12.75">
      <c r="D47" s="192"/>
      <c r="E47" s="192"/>
      <c r="F47" s="192"/>
    </row>
    <row r="48" spans="4:6" ht="12.75">
      <c r="D48" s="192"/>
      <c r="E48" s="192"/>
      <c r="F48" s="192"/>
    </row>
    <row r="49" spans="4:6" ht="12.75">
      <c r="D49" s="192"/>
      <c r="E49" s="192"/>
      <c r="F49" s="192"/>
    </row>
    <row r="50" spans="4:6" ht="12.75">
      <c r="D50" s="192"/>
      <c r="E50" s="192"/>
      <c r="F50" s="192"/>
    </row>
    <row r="51" spans="4:6" ht="12.75">
      <c r="D51" s="192"/>
      <c r="E51" s="192"/>
      <c r="F51" s="192"/>
    </row>
    <row r="52" spans="4:6" ht="12.75">
      <c r="D52" s="192"/>
      <c r="E52" s="192"/>
      <c r="F52" s="192"/>
    </row>
    <row r="53" spans="4:6" ht="12.75">
      <c r="D53" s="192"/>
      <c r="E53" s="192"/>
      <c r="F53" s="192"/>
    </row>
    <row r="54" spans="4:6" ht="12.75">
      <c r="D54" s="192"/>
      <c r="E54" s="192"/>
      <c r="F54" s="192"/>
    </row>
    <row r="55" spans="4:6" ht="12.75">
      <c r="D55" s="192"/>
      <c r="E55" s="192"/>
      <c r="F55" s="192"/>
    </row>
    <row r="56" spans="4:6" ht="12.75">
      <c r="D56" s="192"/>
      <c r="E56" s="192"/>
      <c r="F56" s="192"/>
    </row>
    <row r="57" spans="4:6" ht="12.75">
      <c r="D57" s="192"/>
      <c r="E57" s="192"/>
      <c r="F57" s="192"/>
    </row>
    <row r="58" spans="4:6" ht="12.75">
      <c r="D58" s="192"/>
      <c r="E58" s="192"/>
      <c r="F58" s="192"/>
    </row>
    <row r="59" spans="4:6" ht="12.75">
      <c r="D59" s="192"/>
      <c r="E59" s="192"/>
      <c r="F59" s="192"/>
    </row>
    <row r="60" spans="4:6" ht="12.75">
      <c r="D60" s="192"/>
      <c r="E60" s="192"/>
      <c r="F60" s="192"/>
    </row>
    <row r="61" spans="4:6" ht="12.75">
      <c r="D61" s="192"/>
      <c r="E61" s="192"/>
      <c r="F61" s="192"/>
    </row>
    <row r="62" spans="4:6" ht="12.75">
      <c r="D62" s="192"/>
      <c r="E62" s="192"/>
      <c r="F62" s="192"/>
    </row>
    <row r="63" spans="4:6" ht="12.75">
      <c r="D63" s="192"/>
      <c r="E63" s="192"/>
      <c r="F63" s="192"/>
    </row>
    <row r="64" spans="4:6" ht="12.75">
      <c r="D64" s="192"/>
      <c r="E64" s="192"/>
      <c r="F64" s="192"/>
    </row>
    <row r="65" spans="4:6" ht="12.75">
      <c r="D65" s="192"/>
      <c r="E65" s="192"/>
      <c r="F65" s="192"/>
    </row>
    <row r="66" spans="4:6" ht="12.75">
      <c r="D66" s="192"/>
      <c r="E66" s="192"/>
      <c r="F66" s="192"/>
    </row>
    <row r="67" spans="4:6" ht="12.75">
      <c r="D67" s="192"/>
      <c r="E67" s="192"/>
      <c r="F67" s="192"/>
    </row>
    <row r="68" spans="4:6" ht="12.75">
      <c r="D68" s="192"/>
      <c r="E68" s="192"/>
      <c r="F68" s="192"/>
    </row>
    <row r="69" spans="4:6" ht="12.75">
      <c r="D69" s="192"/>
      <c r="E69" s="192"/>
      <c r="F69" s="192"/>
    </row>
    <row r="70" spans="4:6" ht="12.75">
      <c r="D70" s="192"/>
      <c r="E70" s="192"/>
      <c r="F70" s="192"/>
    </row>
    <row r="71" spans="4:6" ht="12.75">
      <c r="D71" s="192"/>
      <c r="E71" s="192"/>
      <c r="F71" s="192"/>
    </row>
    <row r="72" spans="4:6" ht="12.75">
      <c r="D72" s="192"/>
      <c r="E72" s="192"/>
      <c r="F72" s="192"/>
    </row>
    <row r="73" spans="4:6" ht="12.75">
      <c r="D73" s="192"/>
      <c r="E73" s="192"/>
      <c r="F73" s="192"/>
    </row>
    <row r="74" spans="4:6" ht="12.75">
      <c r="D74" s="192"/>
      <c r="E74" s="192"/>
      <c r="F74" s="192"/>
    </row>
    <row r="75" spans="4:6" ht="12.75">
      <c r="D75" s="192"/>
      <c r="E75" s="192"/>
      <c r="F75" s="192"/>
    </row>
    <row r="76" spans="4:6" ht="12.75">
      <c r="D76" s="192"/>
      <c r="E76" s="192"/>
      <c r="F76" s="192"/>
    </row>
    <row r="77" spans="4:6" ht="12.75">
      <c r="D77" s="192"/>
      <c r="E77" s="192"/>
      <c r="F77" s="192"/>
    </row>
    <row r="78" spans="4:6" ht="12.75">
      <c r="D78" s="192"/>
      <c r="E78" s="192"/>
      <c r="F78" s="192"/>
    </row>
    <row r="79" spans="4:6" ht="12.75">
      <c r="D79" s="192"/>
      <c r="E79" s="192"/>
      <c r="F79" s="192"/>
    </row>
    <row r="80" spans="4:6" ht="12.75">
      <c r="D80" s="192"/>
      <c r="E80" s="192"/>
      <c r="F80" s="192"/>
    </row>
    <row r="81" spans="4:6" ht="12.75">
      <c r="D81" s="192"/>
      <c r="E81" s="192"/>
      <c r="F81" s="192"/>
    </row>
    <row r="82" spans="4:6" ht="12.75">
      <c r="D82" s="192"/>
      <c r="E82" s="192"/>
      <c r="F82" s="192"/>
    </row>
    <row r="83" spans="4:6" ht="12.75">
      <c r="D83" s="192"/>
      <c r="E83" s="192"/>
      <c r="F83" s="192"/>
    </row>
    <row r="84" spans="4:6" ht="12.75">
      <c r="D84" s="192"/>
      <c r="E84" s="192"/>
      <c r="F84" s="192"/>
    </row>
    <row r="85" spans="4:6" ht="12.75">
      <c r="D85" s="192"/>
      <c r="E85" s="192"/>
      <c r="F85" s="192"/>
    </row>
    <row r="86" spans="4:6" ht="12.75">
      <c r="D86" s="192"/>
      <c r="E86" s="192"/>
      <c r="F86" s="192"/>
    </row>
    <row r="87" spans="4:6" ht="12.75">
      <c r="D87" s="192"/>
      <c r="E87" s="192"/>
      <c r="F87" s="192"/>
    </row>
    <row r="88" spans="4:6" ht="12.75">
      <c r="D88" s="192"/>
      <c r="E88" s="192"/>
      <c r="F88" s="192"/>
    </row>
    <row r="89" spans="4:6" ht="12.75">
      <c r="D89" s="192"/>
      <c r="E89" s="192"/>
      <c r="F89" s="192"/>
    </row>
    <row r="90" spans="4:6" ht="12.75">
      <c r="D90" s="192"/>
      <c r="E90" s="192"/>
      <c r="F90" s="192"/>
    </row>
    <row r="91" spans="4:6" ht="12.75">
      <c r="D91" s="192"/>
      <c r="E91" s="192"/>
      <c r="F91" s="192"/>
    </row>
    <row r="92" spans="4:6" ht="12.75">
      <c r="D92" s="192"/>
      <c r="E92" s="192"/>
      <c r="F92" s="192"/>
    </row>
    <row r="93" spans="4:6" ht="12.75">
      <c r="D93" s="192"/>
      <c r="E93" s="192"/>
      <c r="F93" s="192"/>
    </row>
    <row r="94" spans="4:6" ht="12.75">
      <c r="D94" s="192"/>
      <c r="E94" s="192"/>
      <c r="F94" s="192"/>
    </row>
    <row r="95" spans="4:6" ht="12.75">
      <c r="D95" s="192"/>
      <c r="E95" s="192"/>
      <c r="F95" s="192"/>
    </row>
    <row r="96" spans="4:6" ht="12.75">
      <c r="D96" s="192"/>
      <c r="E96" s="192"/>
      <c r="F96" s="192"/>
    </row>
    <row r="97" spans="4:6" ht="12.75">
      <c r="D97" s="192"/>
      <c r="E97" s="192"/>
      <c r="F97" s="192"/>
    </row>
    <row r="98" spans="4:6" ht="12.75">
      <c r="D98" s="192"/>
      <c r="E98" s="192"/>
      <c r="F98" s="192"/>
    </row>
    <row r="99" spans="4:6" ht="12.75">
      <c r="D99" s="192"/>
      <c r="E99" s="192"/>
      <c r="F99" s="192"/>
    </row>
    <row r="100" spans="4:6" ht="12.75">
      <c r="D100" s="192"/>
      <c r="E100" s="192"/>
      <c r="F100" s="192"/>
    </row>
    <row r="101" spans="4:6" ht="12.75">
      <c r="D101" s="192"/>
      <c r="E101" s="192"/>
      <c r="F101" s="192"/>
    </row>
    <row r="102" spans="4:6" ht="12.75">
      <c r="D102" s="192"/>
      <c r="E102" s="192"/>
      <c r="F102" s="192"/>
    </row>
    <row r="103" spans="4:6" ht="12.75">
      <c r="D103" s="192"/>
      <c r="E103" s="192"/>
      <c r="F103" s="192"/>
    </row>
    <row r="104" spans="4:6" ht="12.75">
      <c r="D104" s="192"/>
      <c r="E104" s="192"/>
      <c r="F104" s="192"/>
    </row>
    <row r="105" spans="4:6" ht="12.75">
      <c r="D105" s="192"/>
      <c r="E105" s="192"/>
      <c r="F105" s="192"/>
    </row>
    <row r="106" spans="4:6" ht="12.75">
      <c r="D106" s="192"/>
      <c r="E106" s="192"/>
      <c r="F106" s="192"/>
    </row>
    <row r="107" spans="4:6" ht="12.75">
      <c r="D107" s="192"/>
      <c r="E107" s="192"/>
      <c r="F107" s="192"/>
    </row>
    <row r="108" spans="4:6" ht="12.75">
      <c r="D108" s="192"/>
      <c r="E108" s="192"/>
      <c r="F108" s="192"/>
    </row>
    <row r="109" spans="4:6" ht="12.75">
      <c r="D109" s="192"/>
      <c r="E109" s="192"/>
      <c r="F109" s="192"/>
    </row>
    <row r="110" spans="4:6" ht="12.75">
      <c r="D110" s="192"/>
      <c r="E110" s="192"/>
      <c r="F110" s="192"/>
    </row>
    <row r="111" spans="4:6" ht="12.75">
      <c r="D111" s="192"/>
      <c r="E111" s="192"/>
      <c r="F111" s="192"/>
    </row>
    <row r="112" spans="4:6" ht="12.75">
      <c r="D112" s="192"/>
      <c r="E112" s="192"/>
      <c r="F112" s="192"/>
    </row>
    <row r="113" spans="4:6" ht="12.75">
      <c r="D113" s="192"/>
      <c r="E113" s="192"/>
      <c r="F113" s="192"/>
    </row>
    <row r="114" spans="4:6" ht="12.75">
      <c r="D114" s="192"/>
      <c r="E114" s="192"/>
      <c r="F114" s="192"/>
    </row>
    <row r="115" spans="4:6" ht="12.75">
      <c r="D115" s="192"/>
      <c r="E115" s="192"/>
      <c r="F115" s="192"/>
    </row>
    <row r="116" spans="4:6" ht="12.75">
      <c r="D116" s="192"/>
      <c r="E116" s="192"/>
      <c r="F116" s="192"/>
    </row>
    <row r="117" spans="4:6" ht="12.75">
      <c r="D117" s="192"/>
      <c r="E117" s="192"/>
      <c r="F117" s="192"/>
    </row>
    <row r="118" spans="4:6" ht="12.75">
      <c r="D118" s="192"/>
      <c r="E118" s="192"/>
      <c r="F118" s="192"/>
    </row>
    <row r="119" spans="4:6" ht="12.75">
      <c r="D119" s="192"/>
      <c r="E119" s="192"/>
      <c r="F119" s="192"/>
    </row>
    <row r="120" spans="4:6" ht="12.75">
      <c r="D120" s="192"/>
      <c r="E120" s="192"/>
      <c r="F120" s="192"/>
    </row>
    <row r="121" spans="4:6" ht="12.75">
      <c r="D121" s="192"/>
      <c r="E121" s="192"/>
      <c r="F121" s="192"/>
    </row>
    <row r="122" spans="4:6" ht="12.75">
      <c r="D122" s="192"/>
      <c r="E122" s="192"/>
      <c r="F122" s="192"/>
    </row>
    <row r="123" spans="4:6" ht="12.75">
      <c r="D123" s="192"/>
      <c r="E123" s="192"/>
      <c r="F123" s="192"/>
    </row>
    <row r="124" spans="4:6" ht="12.75">
      <c r="D124" s="192"/>
      <c r="E124" s="192"/>
      <c r="F124" s="192"/>
    </row>
    <row r="125" spans="4:6" ht="12.75">
      <c r="D125" s="192"/>
      <c r="E125" s="192"/>
      <c r="F125" s="192"/>
    </row>
    <row r="126" spans="4:6" ht="12.75">
      <c r="D126" s="192"/>
      <c r="E126" s="192"/>
      <c r="F126" s="192"/>
    </row>
    <row r="127" spans="4:6" ht="12.75">
      <c r="D127" s="192"/>
      <c r="E127" s="192"/>
      <c r="F127" s="192"/>
    </row>
    <row r="128" spans="4:6" ht="12.75">
      <c r="D128" s="192"/>
      <c r="E128" s="192"/>
      <c r="F128" s="192"/>
    </row>
    <row r="129" spans="4:6" ht="12.75">
      <c r="D129" s="192"/>
      <c r="E129" s="192"/>
      <c r="F129" s="192"/>
    </row>
    <row r="130" spans="4:6" ht="12.75">
      <c r="D130" s="192"/>
      <c r="E130" s="192"/>
      <c r="F130" s="192"/>
    </row>
    <row r="131" spans="4:6" ht="12.75">
      <c r="D131" s="192"/>
      <c r="E131" s="192"/>
      <c r="F131" s="192"/>
    </row>
    <row r="132" spans="4:6" ht="12.75">
      <c r="D132" s="192"/>
      <c r="E132" s="192"/>
      <c r="F132" s="192"/>
    </row>
    <row r="133" spans="4:6" ht="12.75">
      <c r="D133" s="192"/>
      <c r="E133" s="192"/>
      <c r="F133" s="192"/>
    </row>
    <row r="134" spans="4:6" ht="12.75">
      <c r="D134" s="192"/>
      <c r="E134" s="192"/>
      <c r="F134" s="192"/>
    </row>
    <row r="135" spans="4:6" ht="12.75">
      <c r="D135" s="192"/>
      <c r="E135" s="192"/>
      <c r="F135" s="192"/>
    </row>
    <row r="136" spans="4:6" ht="12.75">
      <c r="D136" s="192"/>
      <c r="E136" s="192"/>
      <c r="F136" s="192"/>
    </row>
    <row r="137" spans="4:6" ht="12.75">
      <c r="D137" s="192"/>
      <c r="E137" s="192"/>
      <c r="F137" s="192"/>
    </row>
    <row r="138" spans="4:6" ht="12.75">
      <c r="D138" s="192"/>
      <c r="E138" s="192"/>
      <c r="F138" s="192"/>
    </row>
    <row r="139" spans="4:6" ht="12.75">
      <c r="D139" s="192"/>
      <c r="E139" s="192"/>
      <c r="F139" s="192"/>
    </row>
    <row r="140" spans="4:6" ht="12.75">
      <c r="D140" s="192"/>
      <c r="E140" s="192"/>
      <c r="F140" s="192"/>
    </row>
    <row r="141" spans="4:6" ht="12.75">
      <c r="D141" s="192"/>
      <c r="E141" s="192"/>
      <c r="F141" s="192"/>
    </row>
    <row r="142" spans="4:6" ht="12.75">
      <c r="D142" s="192"/>
      <c r="E142" s="192"/>
      <c r="F142" s="192"/>
    </row>
    <row r="143" spans="4:6" ht="12.75">
      <c r="D143" s="192"/>
      <c r="E143" s="192"/>
      <c r="F143" s="192"/>
    </row>
    <row r="144" spans="4:6" ht="12.75">
      <c r="D144" s="192"/>
      <c r="E144" s="192"/>
      <c r="F144" s="192"/>
    </row>
    <row r="145" spans="4:6" ht="12.75">
      <c r="D145" s="192"/>
      <c r="E145" s="192"/>
      <c r="F145" s="192"/>
    </row>
    <row r="146" spans="4:6" ht="12.75">
      <c r="D146" s="192"/>
      <c r="E146" s="192"/>
      <c r="F146" s="192"/>
    </row>
    <row r="147" spans="4:6" ht="12.75">
      <c r="D147" s="192"/>
      <c r="E147" s="192"/>
      <c r="F147" s="192"/>
    </row>
    <row r="148" spans="4:6" ht="12.75">
      <c r="D148" s="192"/>
      <c r="E148" s="192"/>
      <c r="F148" s="192"/>
    </row>
    <row r="149" spans="4:6" ht="12.75">
      <c r="D149" s="192"/>
      <c r="E149" s="192"/>
      <c r="F149" s="192"/>
    </row>
    <row r="150" spans="4:6" ht="12.75">
      <c r="D150" s="192"/>
      <c r="E150" s="192"/>
      <c r="F150" s="192"/>
    </row>
    <row r="151" spans="4:6" ht="12.75">
      <c r="D151" s="192"/>
      <c r="E151" s="192"/>
      <c r="F151" s="192"/>
    </row>
    <row r="152" spans="4:6" ht="12.75">
      <c r="D152" s="192"/>
      <c r="E152" s="192"/>
      <c r="F152" s="192"/>
    </row>
    <row r="153" spans="4:6" ht="12.75">
      <c r="D153" s="192"/>
      <c r="E153" s="192"/>
      <c r="F153" s="192"/>
    </row>
    <row r="154" spans="4:6" ht="12.75">
      <c r="D154" s="192"/>
      <c r="E154" s="192"/>
      <c r="F154" s="192"/>
    </row>
    <row r="155" spans="4:6" ht="12.75">
      <c r="D155" s="192"/>
      <c r="E155" s="192"/>
      <c r="F155" s="192"/>
    </row>
    <row r="156" spans="4:6" ht="12.75">
      <c r="D156" s="192"/>
      <c r="E156" s="192"/>
      <c r="F156" s="192"/>
    </row>
    <row r="157" spans="4:6" ht="12.75">
      <c r="D157" s="192"/>
      <c r="E157" s="192"/>
      <c r="F157" s="192"/>
    </row>
    <row r="158" spans="4:6" ht="12.75">
      <c r="D158" s="192"/>
      <c r="E158" s="192"/>
      <c r="F158" s="192"/>
    </row>
    <row r="159" spans="4:6" ht="12.75">
      <c r="D159" s="192"/>
      <c r="E159" s="192"/>
      <c r="F159" s="192"/>
    </row>
    <row r="160" spans="4:6" ht="12.75">
      <c r="D160" s="192"/>
      <c r="E160" s="192"/>
      <c r="F160" s="192"/>
    </row>
    <row r="161" spans="4:6" ht="12.75">
      <c r="D161" s="192"/>
      <c r="E161" s="192"/>
      <c r="F161" s="192"/>
    </row>
    <row r="162" spans="4:6" ht="12.75">
      <c r="D162" s="192"/>
      <c r="E162" s="192"/>
      <c r="F162" s="192"/>
    </row>
    <row r="163" spans="4:6" ht="12.75">
      <c r="D163" s="192"/>
      <c r="E163" s="192"/>
      <c r="F163" s="192"/>
    </row>
    <row r="164" spans="4:6" ht="12.75">
      <c r="D164" s="192"/>
      <c r="E164" s="192"/>
      <c r="F164" s="192"/>
    </row>
    <row r="165" spans="4:6" ht="12.75">
      <c r="D165" s="192"/>
      <c r="E165" s="192"/>
      <c r="F165" s="192"/>
    </row>
    <row r="166" spans="4:6" ht="12.75">
      <c r="D166" s="192"/>
      <c r="E166" s="192"/>
      <c r="F166" s="192"/>
    </row>
    <row r="167" spans="4:6" ht="12.75">
      <c r="D167" s="192"/>
      <c r="E167" s="192"/>
      <c r="F167" s="192"/>
    </row>
    <row r="168" spans="4:6" ht="12.75">
      <c r="D168" s="192"/>
      <c r="E168" s="192"/>
      <c r="F168" s="192"/>
    </row>
    <row r="169" spans="4:6" ht="12.75">
      <c r="D169" s="192"/>
      <c r="E169" s="192"/>
      <c r="F169" s="192"/>
    </row>
    <row r="170" spans="4:6" ht="12.75">
      <c r="D170" s="192"/>
      <c r="E170" s="192"/>
      <c r="F170" s="192"/>
    </row>
    <row r="171" spans="4:6" ht="12.75">
      <c r="D171" s="192"/>
      <c r="E171" s="192"/>
      <c r="F171" s="192"/>
    </row>
    <row r="172" spans="4:6" ht="12.75">
      <c r="D172" s="192"/>
      <c r="E172" s="192"/>
      <c r="F172" s="192"/>
    </row>
    <row r="173" spans="4:6" ht="12.75">
      <c r="D173" s="192"/>
      <c r="E173" s="192"/>
      <c r="F173" s="192"/>
    </row>
    <row r="174" spans="4:6" ht="12.75">
      <c r="D174" s="192"/>
      <c r="E174" s="192"/>
      <c r="F174" s="192"/>
    </row>
    <row r="175" spans="4:6" ht="12.75">
      <c r="D175" s="192"/>
      <c r="E175" s="192"/>
      <c r="F175" s="192"/>
    </row>
    <row r="176" spans="4:6" ht="12.75">
      <c r="D176" s="192"/>
      <c r="E176" s="192"/>
      <c r="F176" s="192"/>
    </row>
    <row r="177" spans="4:6" ht="12.75">
      <c r="D177" s="192"/>
      <c r="E177" s="192"/>
      <c r="F177" s="192"/>
    </row>
    <row r="178" spans="4:6" ht="12.75">
      <c r="D178" s="192"/>
      <c r="E178" s="192"/>
      <c r="F178" s="192"/>
    </row>
    <row r="179" spans="4:6" ht="12.75">
      <c r="D179" s="192"/>
      <c r="E179" s="192"/>
      <c r="F179" s="192"/>
    </row>
    <row r="180" spans="4:6" ht="12.75">
      <c r="D180" s="192"/>
      <c r="E180" s="192"/>
      <c r="F180" s="192"/>
    </row>
    <row r="181" spans="4:6" ht="12.75">
      <c r="D181" s="192"/>
      <c r="E181" s="192"/>
      <c r="F181" s="192"/>
    </row>
    <row r="182" spans="4:6" ht="12.75">
      <c r="D182" s="192"/>
      <c r="E182" s="192"/>
      <c r="F182" s="192"/>
    </row>
    <row r="183" spans="4:6" ht="12.75">
      <c r="D183" s="192"/>
      <c r="E183" s="192"/>
      <c r="F183" s="192"/>
    </row>
    <row r="184" spans="4:6" ht="12.75">
      <c r="D184" s="192"/>
      <c r="E184" s="192"/>
      <c r="F184" s="192"/>
    </row>
    <row r="185" spans="4:6" ht="12.75">
      <c r="D185" s="192"/>
      <c r="E185" s="192"/>
      <c r="F185" s="192"/>
    </row>
    <row r="186" spans="4:6" ht="12.75">
      <c r="D186" s="192"/>
      <c r="E186" s="192"/>
      <c r="F186" s="192"/>
    </row>
    <row r="187" spans="4:6" ht="12.75">
      <c r="D187" s="192"/>
      <c r="E187" s="192"/>
      <c r="F187" s="192"/>
    </row>
    <row r="188" spans="4:6" ht="12.75">
      <c r="D188" s="192"/>
      <c r="E188" s="192"/>
      <c r="F188" s="192"/>
    </row>
    <row r="189" spans="4:6" ht="12.75">
      <c r="D189" s="192"/>
      <c r="E189" s="192"/>
      <c r="F189" s="192"/>
    </row>
    <row r="190" spans="4:6" ht="12.75">
      <c r="D190" s="192"/>
      <c r="E190" s="192"/>
      <c r="F190" s="192"/>
    </row>
    <row r="191" spans="4:6" ht="12.75">
      <c r="D191" s="192"/>
      <c r="E191" s="192"/>
      <c r="F191" s="192"/>
    </row>
    <row r="192" spans="4:6" ht="12.75">
      <c r="D192" s="192"/>
      <c r="E192" s="192"/>
      <c r="F192" s="192"/>
    </row>
    <row r="193" spans="4:6" ht="12.75">
      <c r="D193" s="192"/>
      <c r="E193" s="192"/>
      <c r="F193" s="192"/>
    </row>
    <row r="194" spans="4:6" ht="12.75">
      <c r="D194" s="192"/>
      <c r="E194" s="192"/>
      <c r="F194" s="192"/>
    </row>
    <row r="195" spans="4:6" ht="12.75">
      <c r="D195" s="192"/>
      <c r="E195" s="192"/>
      <c r="F195" s="192"/>
    </row>
    <row r="196" spans="4:6" ht="12.75">
      <c r="D196" s="192"/>
      <c r="E196" s="192"/>
      <c r="F196" s="192"/>
    </row>
    <row r="197" spans="4:6" ht="12.75">
      <c r="D197" s="192"/>
      <c r="E197" s="192"/>
      <c r="F197" s="192"/>
    </row>
    <row r="198" spans="4:6" ht="12.75">
      <c r="D198" s="192"/>
      <c r="E198" s="192"/>
      <c r="F198" s="192"/>
    </row>
    <row r="199" spans="4:6" ht="12.75">
      <c r="D199" s="192"/>
      <c r="E199" s="192"/>
      <c r="F199" s="192"/>
    </row>
    <row r="200" spans="4:6" ht="12.75">
      <c r="D200" s="192"/>
      <c r="E200" s="192"/>
      <c r="F200" s="192"/>
    </row>
    <row r="201" spans="4:6" ht="12.75">
      <c r="D201" s="192"/>
      <c r="E201" s="192"/>
      <c r="F201" s="192"/>
    </row>
    <row r="202" spans="4:6" ht="12.75">
      <c r="D202" s="192"/>
      <c r="E202" s="192"/>
      <c r="F202" s="192"/>
    </row>
    <row r="203" spans="4:6" ht="12.75">
      <c r="D203" s="192"/>
      <c r="E203" s="192"/>
      <c r="F203" s="192"/>
    </row>
    <row r="204" spans="4:6" ht="12.75">
      <c r="D204" s="192"/>
      <c r="E204" s="192"/>
      <c r="F204" s="192"/>
    </row>
    <row r="205" spans="4:6" ht="12.75">
      <c r="D205" s="192"/>
      <c r="E205" s="192"/>
      <c r="F205" s="192"/>
    </row>
    <row r="206" spans="4:6" ht="12.75">
      <c r="D206" s="192"/>
      <c r="E206" s="192"/>
      <c r="F206" s="192"/>
    </row>
    <row r="207" spans="4:6" ht="12.75">
      <c r="D207" s="192"/>
      <c r="E207" s="192"/>
      <c r="F207" s="192"/>
    </row>
    <row r="208" spans="4:6" ht="12.75">
      <c r="D208" s="192"/>
      <c r="E208" s="192"/>
      <c r="F208" s="192"/>
    </row>
    <row r="209" spans="4:6" ht="12.75">
      <c r="D209" s="192"/>
      <c r="E209" s="192"/>
      <c r="F209" s="192"/>
    </row>
    <row r="210" spans="4:6" ht="12.75">
      <c r="D210" s="192"/>
      <c r="E210" s="192"/>
      <c r="F210" s="192"/>
    </row>
    <row r="211" spans="4:6" ht="12.75">
      <c r="D211" s="192"/>
      <c r="E211" s="192"/>
      <c r="F211" s="192"/>
    </row>
    <row r="212" spans="4:6" ht="12.75">
      <c r="D212" s="192"/>
      <c r="E212" s="192"/>
      <c r="F212" s="192"/>
    </row>
    <row r="213" spans="4:6" ht="12.75">
      <c r="D213" s="192"/>
      <c r="E213" s="192"/>
      <c r="F213" s="192"/>
    </row>
    <row r="214" spans="4:6" ht="12.75">
      <c r="D214" s="192"/>
      <c r="E214" s="192"/>
      <c r="F214" s="192"/>
    </row>
    <row r="215" spans="4:6" ht="12.75">
      <c r="D215" s="192"/>
      <c r="E215" s="192"/>
      <c r="F215" s="192"/>
    </row>
    <row r="216" spans="4:6" ht="12.75">
      <c r="D216" s="192"/>
      <c r="E216" s="192"/>
      <c r="F216" s="192"/>
    </row>
    <row r="217" spans="4:6" ht="12.75">
      <c r="D217" s="192"/>
      <c r="E217" s="192"/>
      <c r="F217" s="192"/>
    </row>
    <row r="218" spans="4:6" ht="12.75">
      <c r="D218" s="192"/>
      <c r="E218" s="192"/>
      <c r="F218" s="192"/>
    </row>
    <row r="219" spans="4:6" ht="12.75">
      <c r="D219" s="192"/>
      <c r="E219" s="192"/>
      <c r="F219" s="192"/>
    </row>
    <row r="220" spans="4:6" ht="12.75">
      <c r="D220" s="192"/>
      <c r="E220" s="192"/>
      <c r="F220" s="192"/>
    </row>
    <row r="221" spans="4:6" ht="12.75">
      <c r="D221" s="192"/>
      <c r="E221" s="192"/>
      <c r="F221" s="192"/>
    </row>
    <row r="222" spans="4:6" ht="12.75">
      <c r="D222" s="192"/>
      <c r="E222" s="192"/>
      <c r="F222" s="192"/>
    </row>
    <row r="223" spans="4:6" ht="12.75">
      <c r="D223" s="192"/>
      <c r="E223" s="192"/>
      <c r="F223" s="192"/>
    </row>
    <row r="224" spans="4:6" ht="12.75">
      <c r="D224" s="192"/>
      <c r="E224" s="192"/>
      <c r="F224" s="192"/>
    </row>
    <row r="225" spans="4:6" ht="12.75">
      <c r="D225" s="192"/>
      <c r="E225" s="192"/>
      <c r="F225" s="192"/>
    </row>
    <row r="226" spans="4:6" ht="12.75">
      <c r="D226" s="192"/>
      <c r="E226" s="192"/>
      <c r="F226" s="192"/>
    </row>
    <row r="227" spans="4:6" ht="12.75">
      <c r="D227" s="192"/>
      <c r="E227" s="192"/>
      <c r="F227" s="192"/>
    </row>
    <row r="228" spans="4:6" ht="12.75">
      <c r="D228" s="192"/>
      <c r="E228" s="192"/>
      <c r="F228" s="192"/>
    </row>
    <row r="229" spans="4:6" ht="12.75">
      <c r="D229" s="192"/>
      <c r="E229" s="192"/>
      <c r="F229" s="192"/>
    </row>
    <row r="230" spans="4:6" ht="12.75">
      <c r="D230" s="192"/>
      <c r="E230" s="192"/>
      <c r="F230" s="192"/>
    </row>
    <row r="231" spans="4:6" ht="12.75">
      <c r="D231" s="192"/>
      <c r="E231" s="192"/>
      <c r="F231" s="192"/>
    </row>
    <row r="232" spans="4:6" ht="12.75">
      <c r="D232" s="192"/>
      <c r="E232" s="192"/>
      <c r="F232" s="192"/>
    </row>
    <row r="233" spans="4:6" ht="12.75">
      <c r="D233" s="192"/>
      <c r="E233" s="192"/>
      <c r="F233" s="192"/>
    </row>
    <row r="234" spans="4:6" ht="12.75">
      <c r="D234" s="192"/>
      <c r="E234" s="192"/>
      <c r="F234" s="192"/>
    </row>
    <row r="235" spans="4:6" ht="12.75">
      <c r="D235" s="192"/>
      <c r="E235" s="192"/>
      <c r="F235" s="192"/>
    </row>
    <row r="236" spans="4:6" ht="12.75">
      <c r="D236" s="192"/>
      <c r="E236" s="192"/>
      <c r="F236" s="192"/>
    </row>
    <row r="237" spans="4:6" ht="12.75">
      <c r="D237" s="192"/>
      <c r="E237" s="192"/>
      <c r="F237" s="192"/>
    </row>
    <row r="238" spans="4:6" ht="12.75">
      <c r="D238" s="192"/>
      <c r="E238" s="192"/>
      <c r="F238" s="192"/>
    </row>
    <row r="239" spans="4:6" ht="12.75">
      <c r="D239" s="192"/>
      <c r="E239" s="192"/>
      <c r="F239" s="192"/>
    </row>
    <row r="240" spans="4:6" ht="12.75">
      <c r="D240" s="192"/>
      <c r="E240" s="192"/>
      <c r="F240" s="192"/>
    </row>
    <row r="241" spans="4:6" ht="12.75">
      <c r="D241" s="192"/>
      <c r="E241" s="192"/>
      <c r="F241" s="192"/>
    </row>
    <row r="242" spans="4:6" ht="12.75">
      <c r="D242" s="192"/>
      <c r="E242" s="192"/>
      <c r="F242" s="192"/>
    </row>
    <row r="243" spans="4:6" ht="12.75">
      <c r="D243" s="192"/>
      <c r="E243" s="192"/>
      <c r="F243" s="192"/>
    </row>
    <row r="244" spans="4:6" ht="12.75">
      <c r="D244" s="192"/>
      <c r="E244" s="192"/>
      <c r="F244" s="192"/>
    </row>
    <row r="245" spans="4:6" ht="12.75">
      <c r="D245" s="192"/>
      <c r="E245" s="192"/>
      <c r="F245" s="192"/>
    </row>
    <row r="246" spans="4:6" ht="12.75">
      <c r="D246" s="192"/>
      <c r="E246" s="192"/>
      <c r="F246" s="192"/>
    </row>
    <row r="247" spans="4:6" ht="12.75">
      <c r="D247" s="192"/>
      <c r="E247" s="192"/>
      <c r="F247" s="192"/>
    </row>
    <row r="248" spans="4:6" ht="12.75">
      <c r="D248" s="192"/>
      <c r="E248" s="192"/>
      <c r="F248" s="192"/>
    </row>
    <row r="249" spans="4:6" ht="12.75">
      <c r="D249" s="192"/>
      <c r="E249" s="192"/>
      <c r="F249" s="192"/>
    </row>
    <row r="250" spans="4:6" ht="12.75">
      <c r="D250" s="192"/>
      <c r="E250" s="192"/>
      <c r="F250" s="192"/>
    </row>
    <row r="251" spans="4:6" ht="12.75">
      <c r="D251" s="192"/>
      <c r="E251" s="192"/>
      <c r="F251" s="192"/>
    </row>
    <row r="252" spans="4:6" ht="12.75">
      <c r="D252" s="192"/>
      <c r="E252" s="192"/>
      <c r="F252" s="192"/>
    </row>
    <row r="253" spans="4:6" ht="12.75">
      <c r="D253" s="192"/>
      <c r="E253" s="192"/>
      <c r="F253" s="192"/>
    </row>
    <row r="254" spans="4:6" ht="12.75">
      <c r="D254" s="192"/>
      <c r="E254" s="192"/>
      <c r="F254" s="192"/>
    </row>
    <row r="255" spans="4:6" ht="12.75">
      <c r="D255" s="192"/>
      <c r="E255" s="192"/>
      <c r="F255" s="192"/>
    </row>
    <row r="256" spans="4:6" ht="12.75">
      <c r="D256" s="192"/>
      <c r="E256" s="192"/>
      <c r="F256" s="192"/>
    </row>
    <row r="257" spans="4:6" ht="12.75">
      <c r="D257" s="192"/>
      <c r="E257" s="192"/>
      <c r="F257" s="192"/>
    </row>
    <row r="258" spans="4:6" ht="12.75">
      <c r="D258" s="192"/>
      <c r="E258" s="192"/>
      <c r="F258" s="192"/>
    </row>
    <row r="259" spans="4:6" ht="12.75">
      <c r="D259" s="192"/>
      <c r="E259" s="192"/>
      <c r="F259" s="192"/>
    </row>
    <row r="260" spans="4:6" ht="12.75">
      <c r="D260" s="192"/>
      <c r="E260" s="192"/>
      <c r="F260" s="192"/>
    </row>
    <row r="261" spans="4:6" ht="12.75">
      <c r="D261" s="192"/>
      <c r="E261" s="192"/>
      <c r="F261" s="192"/>
    </row>
    <row r="262" spans="4:6" ht="12.75">
      <c r="D262" s="192"/>
      <c r="E262" s="192"/>
      <c r="F262" s="192"/>
    </row>
    <row r="263" spans="4:6" ht="12.75">
      <c r="D263" s="192"/>
      <c r="E263" s="192"/>
      <c r="F263" s="192"/>
    </row>
    <row r="264" spans="4:6" ht="12.75">
      <c r="D264" s="192"/>
      <c r="E264" s="192"/>
      <c r="F264" s="192"/>
    </row>
    <row r="265" spans="4:6" ht="12.75">
      <c r="D265" s="192"/>
      <c r="E265" s="192"/>
      <c r="F265" s="192"/>
    </row>
    <row r="266" spans="4:6" ht="12.75">
      <c r="D266" s="192"/>
      <c r="E266" s="192"/>
      <c r="F266" s="192"/>
    </row>
    <row r="267" spans="4:6" ht="12.75">
      <c r="D267" s="192"/>
      <c r="E267" s="192"/>
      <c r="F267" s="192"/>
    </row>
    <row r="268" spans="4:6" ht="12.75">
      <c r="D268" s="192"/>
      <c r="E268" s="192"/>
      <c r="F268" s="192"/>
    </row>
    <row r="269" spans="4:6" ht="12.75">
      <c r="D269" s="192"/>
      <c r="E269" s="192"/>
      <c r="F269" s="192"/>
    </row>
    <row r="270" spans="4:6" ht="12.75">
      <c r="D270" s="192"/>
      <c r="E270" s="192"/>
      <c r="F270" s="192"/>
    </row>
    <row r="271" spans="4:6" ht="12.75">
      <c r="D271" s="192"/>
      <c r="E271" s="192"/>
      <c r="F271" s="192"/>
    </row>
    <row r="272" spans="4:6" ht="12.75">
      <c r="D272" s="192"/>
      <c r="E272" s="192"/>
      <c r="F272" s="192"/>
    </row>
    <row r="273" spans="4:6" ht="12.75">
      <c r="D273" s="192"/>
      <c r="E273" s="192"/>
      <c r="F273" s="192"/>
    </row>
    <row r="274" spans="4:6" ht="12.75">
      <c r="D274" s="192"/>
      <c r="E274" s="192"/>
      <c r="F274" s="192"/>
    </row>
    <row r="275" spans="4:6" ht="12.75">
      <c r="D275" s="192"/>
      <c r="E275" s="192"/>
      <c r="F275" s="192"/>
    </row>
    <row r="276" spans="4:6" ht="12.75">
      <c r="D276" s="192"/>
      <c r="E276" s="192"/>
      <c r="F276" s="192"/>
    </row>
    <row r="277" spans="4:6" ht="12.75">
      <c r="D277" s="192"/>
      <c r="E277" s="192"/>
      <c r="F277" s="192"/>
    </row>
    <row r="278" spans="4:6" ht="12.75">
      <c r="D278" s="192"/>
      <c r="E278" s="192"/>
      <c r="F278" s="192"/>
    </row>
    <row r="279" spans="4:6" ht="12.75">
      <c r="D279" s="192"/>
      <c r="E279" s="192"/>
      <c r="F279" s="192"/>
    </row>
    <row r="280" spans="4:6" ht="12.75">
      <c r="D280" s="192"/>
      <c r="E280" s="192"/>
      <c r="F280" s="192"/>
    </row>
    <row r="281" spans="4:6" ht="12.75">
      <c r="D281" s="192"/>
      <c r="E281" s="192"/>
      <c r="F281" s="192"/>
    </row>
    <row r="282" spans="4:6" ht="12.75">
      <c r="D282" s="192"/>
      <c r="E282" s="192"/>
      <c r="F282" s="192"/>
    </row>
    <row r="283" spans="4:6" ht="12.75">
      <c r="D283" s="192"/>
      <c r="E283" s="192"/>
      <c r="F283" s="192"/>
    </row>
    <row r="284" spans="4:6" ht="12.75">
      <c r="D284" s="192"/>
      <c r="E284" s="192"/>
      <c r="F284" s="192"/>
    </row>
    <row r="285" spans="4:6" ht="12.75">
      <c r="D285" s="192"/>
      <c r="E285" s="192"/>
      <c r="F285" s="192"/>
    </row>
    <row r="286" spans="4:6" ht="12.75">
      <c r="D286" s="192"/>
      <c r="E286" s="192"/>
      <c r="F286" s="192"/>
    </row>
    <row r="287" spans="4:6" ht="12.75">
      <c r="D287" s="192"/>
      <c r="E287" s="192"/>
      <c r="F287" s="192"/>
    </row>
    <row r="288" spans="4:6" ht="12.75">
      <c r="D288" s="192"/>
      <c r="E288" s="192"/>
      <c r="F288" s="192"/>
    </row>
    <row r="289" spans="4:6" ht="12.75">
      <c r="D289" s="192"/>
      <c r="E289" s="192"/>
      <c r="F289" s="192"/>
    </row>
    <row r="290" spans="4:6" ht="12.75">
      <c r="D290" s="192"/>
      <c r="E290" s="192"/>
      <c r="F290" s="192"/>
    </row>
    <row r="291" spans="4:6" ht="12.75">
      <c r="D291" s="192"/>
      <c r="E291" s="192"/>
      <c r="F291" s="192"/>
    </row>
    <row r="292" spans="4:6" ht="12.75">
      <c r="D292" s="192"/>
      <c r="E292" s="192"/>
      <c r="F292" s="192"/>
    </row>
    <row r="293" spans="4:6" ht="12.75">
      <c r="D293" s="192"/>
      <c r="E293" s="192"/>
      <c r="F293" s="192"/>
    </row>
    <row r="294" spans="4:6" ht="12.75">
      <c r="D294" s="192"/>
      <c r="E294" s="192"/>
      <c r="F294" s="192"/>
    </row>
    <row r="295" spans="4:6" ht="12.75">
      <c r="D295" s="192"/>
      <c r="E295" s="192"/>
      <c r="F295" s="192"/>
    </row>
    <row r="296" spans="4:6" ht="12.75">
      <c r="D296" s="192"/>
      <c r="E296" s="192"/>
      <c r="F296" s="192"/>
    </row>
    <row r="297" spans="4:6" ht="12.75">
      <c r="D297" s="192"/>
      <c r="E297" s="192"/>
      <c r="F297" s="192"/>
    </row>
    <row r="298" spans="4:6" ht="12.75">
      <c r="D298" s="192"/>
      <c r="E298" s="192"/>
      <c r="F298" s="192"/>
    </row>
    <row r="299" spans="4:6" ht="12.75">
      <c r="D299" s="192"/>
      <c r="E299" s="192"/>
      <c r="F299" s="192"/>
    </row>
    <row r="300" spans="4:6" ht="12.75">
      <c r="D300" s="192"/>
      <c r="E300" s="192"/>
      <c r="F300" s="192"/>
    </row>
    <row r="301" spans="4:6" ht="12.75">
      <c r="D301" s="192"/>
      <c r="E301" s="192"/>
      <c r="F301" s="192"/>
    </row>
    <row r="302" spans="4:6" ht="12.75">
      <c r="D302" s="192"/>
      <c r="E302" s="192"/>
      <c r="F302" s="192"/>
    </row>
    <row r="303" spans="4:6" ht="12.75">
      <c r="D303" s="192"/>
      <c r="E303" s="192"/>
      <c r="F303" s="192"/>
    </row>
    <row r="304" spans="4:6" ht="12.75">
      <c r="D304" s="192"/>
      <c r="E304" s="192"/>
      <c r="F304" s="192"/>
    </row>
    <row r="305" spans="4:6" ht="12.75">
      <c r="D305" s="192"/>
      <c r="E305" s="192"/>
      <c r="F305" s="192"/>
    </row>
    <row r="306" spans="4:6" ht="12.75">
      <c r="D306" s="192"/>
      <c r="E306" s="192"/>
      <c r="F306" s="192"/>
    </row>
    <row r="307" spans="4:6" ht="12.75">
      <c r="D307" s="192"/>
      <c r="E307" s="192"/>
      <c r="F307" s="192"/>
    </row>
    <row r="308" spans="4:6" ht="12.75">
      <c r="D308" s="192"/>
      <c r="E308" s="192"/>
      <c r="F308" s="192"/>
    </row>
    <row r="309" spans="4:6" ht="12.75">
      <c r="D309" s="192"/>
      <c r="E309" s="192"/>
      <c r="F309" s="192"/>
    </row>
    <row r="310" spans="4:6" ht="12.75">
      <c r="D310" s="192"/>
      <c r="E310" s="192"/>
      <c r="F310" s="192"/>
    </row>
    <row r="311" spans="4:6" ht="12.75">
      <c r="D311" s="192"/>
      <c r="E311" s="192"/>
      <c r="F311" s="192"/>
    </row>
    <row r="312" spans="4:6" ht="12.75">
      <c r="D312" s="192"/>
      <c r="E312" s="192"/>
      <c r="F312" s="192"/>
    </row>
    <row r="313" spans="4:6" ht="12.75">
      <c r="D313" s="192"/>
      <c r="E313" s="192"/>
      <c r="F313" s="192"/>
    </row>
    <row r="314" spans="4:6" ht="12.75">
      <c r="D314" s="192"/>
      <c r="E314" s="192"/>
      <c r="F314" s="192"/>
    </row>
    <row r="315" spans="4:6" ht="12.75">
      <c r="D315" s="192"/>
      <c r="E315" s="192"/>
      <c r="F315" s="192"/>
    </row>
    <row r="316" spans="4:6" ht="12.75">
      <c r="D316" s="192"/>
      <c r="E316" s="192"/>
      <c r="F316" s="192"/>
    </row>
    <row r="317" spans="4:6" ht="12.75">
      <c r="D317" s="192"/>
      <c r="E317" s="192"/>
      <c r="F317" s="192"/>
    </row>
    <row r="318" spans="4:6" ht="12.75">
      <c r="D318" s="192"/>
      <c r="E318" s="192"/>
      <c r="F318" s="192"/>
    </row>
    <row r="319" spans="4:6" ht="12.75">
      <c r="D319" s="192"/>
      <c r="E319" s="192"/>
      <c r="F319" s="192"/>
    </row>
    <row r="320" spans="4:6" ht="12.75">
      <c r="D320" s="192"/>
      <c r="E320" s="192"/>
      <c r="F320" s="192"/>
    </row>
    <row r="321" spans="4:6" ht="12.75">
      <c r="D321" s="192"/>
      <c r="E321" s="192"/>
      <c r="F321" s="192"/>
    </row>
    <row r="322" spans="4:6" ht="12.75">
      <c r="D322" s="192"/>
      <c r="E322" s="192"/>
      <c r="F322" s="192"/>
    </row>
    <row r="323" spans="4:6" ht="12.75">
      <c r="D323" s="192"/>
      <c r="E323" s="192"/>
      <c r="F323" s="192"/>
    </row>
    <row r="324" spans="4:6" ht="12.75">
      <c r="D324" s="192"/>
      <c r="E324" s="192"/>
      <c r="F324" s="192"/>
    </row>
    <row r="325" spans="4:6" ht="12.75">
      <c r="D325" s="192"/>
      <c r="E325" s="192"/>
      <c r="F325" s="192"/>
    </row>
    <row r="326" spans="4:6" ht="12.75">
      <c r="D326" s="192"/>
      <c r="E326" s="192"/>
      <c r="F326" s="192"/>
    </row>
    <row r="327" spans="4:6" ht="12.75">
      <c r="D327" s="192"/>
      <c r="E327" s="192"/>
      <c r="F327" s="192"/>
    </row>
    <row r="328" spans="4:6" ht="12.75">
      <c r="D328" s="192"/>
      <c r="E328" s="192"/>
      <c r="F328" s="192"/>
    </row>
    <row r="329" spans="4:6" ht="12.75">
      <c r="D329" s="192"/>
      <c r="E329" s="192"/>
      <c r="F329" s="192"/>
    </row>
    <row r="330" spans="4:6" ht="12.75">
      <c r="D330" s="192"/>
      <c r="E330" s="192"/>
      <c r="F330" s="192"/>
    </row>
    <row r="331" spans="4:6" ht="12.75">
      <c r="D331" s="192"/>
      <c r="E331" s="192"/>
      <c r="F331" s="192"/>
    </row>
    <row r="332" spans="4:6" ht="12.75">
      <c r="D332" s="192"/>
      <c r="E332" s="192"/>
      <c r="F332" s="192"/>
    </row>
    <row r="333" spans="4:6" ht="12.75">
      <c r="D333" s="192"/>
      <c r="E333" s="192"/>
      <c r="F333" s="192"/>
    </row>
    <row r="334" spans="4:6" ht="12.75">
      <c r="D334" s="192"/>
      <c r="E334" s="192"/>
      <c r="F334" s="192"/>
    </row>
    <row r="335" spans="4:6" ht="12.75">
      <c r="D335" s="192"/>
      <c r="E335" s="192"/>
      <c r="F335" s="192"/>
    </row>
    <row r="336" spans="4:6" ht="12.75">
      <c r="D336" s="192"/>
      <c r="E336" s="192"/>
      <c r="F336" s="192"/>
    </row>
    <row r="337" spans="4:6" ht="12.75">
      <c r="D337" s="192"/>
      <c r="E337" s="192"/>
      <c r="F337" s="192"/>
    </row>
    <row r="338" spans="4:6" ht="12.75">
      <c r="D338" s="192"/>
      <c r="E338" s="192"/>
      <c r="F338" s="192"/>
    </row>
    <row r="339" spans="4:6" ht="12.75">
      <c r="D339" s="192"/>
      <c r="E339" s="192"/>
      <c r="F339" s="192"/>
    </row>
    <row r="340" spans="4:6" ht="12.75">
      <c r="D340" s="192"/>
      <c r="E340" s="192"/>
      <c r="F340" s="192"/>
    </row>
    <row r="341" spans="4:6" ht="12.75">
      <c r="D341" s="192"/>
      <c r="E341" s="192"/>
      <c r="F341" s="192"/>
    </row>
    <row r="342" spans="4:6" ht="12.75">
      <c r="D342" s="192"/>
      <c r="E342" s="192"/>
      <c r="F342" s="192"/>
    </row>
    <row r="343" spans="4:6" ht="12.75">
      <c r="D343" s="192"/>
      <c r="E343" s="192"/>
      <c r="F343" s="192"/>
    </row>
    <row r="344" spans="4:6" ht="12.75">
      <c r="D344" s="192"/>
      <c r="E344" s="192"/>
      <c r="F344" s="192"/>
    </row>
    <row r="345" spans="4:6" ht="12.75">
      <c r="D345" s="192"/>
      <c r="E345" s="192"/>
      <c r="F345" s="192"/>
    </row>
    <row r="346" spans="4:6" ht="12.75">
      <c r="D346" s="192"/>
      <c r="E346" s="192"/>
      <c r="F346" s="192"/>
    </row>
    <row r="347" spans="4:6" ht="12.75">
      <c r="D347" s="192"/>
      <c r="E347" s="192"/>
      <c r="F347" s="192"/>
    </row>
    <row r="348" spans="4:6" ht="12.75">
      <c r="D348" s="192"/>
      <c r="E348" s="192"/>
      <c r="F348" s="192"/>
    </row>
    <row r="349" spans="4:6" ht="12.75">
      <c r="D349" s="192"/>
      <c r="E349" s="192"/>
      <c r="F349" s="192"/>
    </row>
    <row r="350" spans="4:6" ht="12.75">
      <c r="D350" s="192"/>
      <c r="E350" s="192"/>
      <c r="F350" s="192"/>
    </row>
    <row r="351" spans="4:6" ht="12.75">
      <c r="D351" s="192"/>
      <c r="E351" s="192"/>
      <c r="F351" s="192"/>
    </row>
    <row r="352" spans="4:6" ht="12.75">
      <c r="D352" s="192"/>
      <c r="E352" s="192"/>
      <c r="F352" s="192"/>
    </row>
    <row r="353" spans="4:6" ht="12.75">
      <c r="D353" s="192"/>
      <c r="E353" s="192"/>
      <c r="F353" s="192"/>
    </row>
    <row r="354" spans="4:6" ht="12.75">
      <c r="D354" s="192"/>
      <c r="E354" s="192"/>
      <c r="F354" s="192"/>
    </row>
    <row r="355" spans="4:6" ht="12.75">
      <c r="D355" s="192"/>
      <c r="E355" s="192"/>
      <c r="F355" s="192"/>
    </row>
    <row r="356" spans="4:6" ht="12.75">
      <c r="D356" s="192"/>
      <c r="E356" s="192"/>
      <c r="F356" s="192"/>
    </row>
    <row r="357" spans="4:6" ht="12.75">
      <c r="D357" s="192"/>
      <c r="E357" s="192"/>
      <c r="F357" s="192"/>
    </row>
    <row r="358" spans="4:6" ht="12.75">
      <c r="D358" s="192"/>
      <c r="E358" s="192"/>
      <c r="F358" s="192"/>
    </row>
    <row r="359" spans="4:6" ht="12.75">
      <c r="D359" s="192"/>
      <c r="E359" s="192"/>
      <c r="F359" s="192"/>
    </row>
    <row r="360" spans="4:6" ht="12.75">
      <c r="D360" s="192"/>
      <c r="E360" s="192"/>
      <c r="F360" s="192"/>
    </row>
    <row r="361" spans="4:6" ht="12.75">
      <c r="D361" s="192"/>
      <c r="E361" s="192"/>
      <c r="F361" s="192"/>
    </row>
    <row r="362" spans="4:6" ht="12.75">
      <c r="D362" s="192"/>
      <c r="E362" s="192"/>
      <c r="F362" s="192"/>
    </row>
    <row r="363" spans="4:6" ht="12.75">
      <c r="D363" s="192"/>
      <c r="E363" s="192"/>
      <c r="F363" s="192"/>
    </row>
    <row r="364" spans="4:6" ht="12.75">
      <c r="D364" s="192"/>
      <c r="E364" s="192"/>
      <c r="F364" s="192"/>
    </row>
    <row r="365" spans="4:6" ht="12.75">
      <c r="D365" s="192"/>
      <c r="E365" s="192"/>
      <c r="F365" s="192"/>
    </row>
    <row r="366" spans="4:6" ht="12.75">
      <c r="D366" s="192"/>
      <c r="E366" s="192"/>
      <c r="F366" s="192"/>
    </row>
    <row r="367" spans="4:6" ht="12.75">
      <c r="D367" s="192"/>
      <c r="E367" s="192"/>
      <c r="F367" s="192"/>
    </row>
    <row r="368" spans="4:6" ht="12.75">
      <c r="D368" s="192"/>
      <c r="E368" s="192"/>
      <c r="F368" s="192"/>
    </row>
    <row r="369" spans="4:6" ht="12.75">
      <c r="D369" s="192"/>
      <c r="E369" s="192"/>
      <c r="F369" s="192"/>
    </row>
    <row r="370" spans="4:6" ht="12.75">
      <c r="D370" s="192"/>
      <c r="E370" s="192"/>
      <c r="F370" s="192"/>
    </row>
    <row r="371" spans="4:6" ht="12.75">
      <c r="D371" s="192"/>
      <c r="E371" s="192"/>
      <c r="F371" s="192"/>
    </row>
    <row r="372" spans="4:6" ht="12.75">
      <c r="D372" s="192"/>
      <c r="E372" s="192"/>
      <c r="F372" s="192"/>
    </row>
    <row r="373" spans="4:6" ht="12.75">
      <c r="D373" s="192"/>
      <c r="E373" s="192"/>
      <c r="F373" s="192"/>
    </row>
    <row r="374" spans="4:6" ht="12.75">
      <c r="D374" s="192"/>
      <c r="E374" s="192"/>
      <c r="F374" s="192"/>
    </row>
    <row r="375" spans="4:6" ht="12.75">
      <c r="D375" s="192"/>
      <c r="E375" s="192"/>
      <c r="F375" s="192"/>
    </row>
    <row r="376" spans="4:6" ht="12.75">
      <c r="D376" s="192"/>
      <c r="E376" s="192"/>
      <c r="F376" s="192"/>
    </row>
    <row r="377" spans="4:6" ht="12.75">
      <c r="D377" s="192"/>
      <c r="E377" s="192"/>
      <c r="F377" s="192"/>
    </row>
    <row r="378" spans="4:6" ht="12.75">
      <c r="D378" s="192"/>
      <c r="E378" s="192"/>
      <c r="F378" s="192"/>
    </row>
    <row r="379" spans="4:6" ht="12.75">
      <c r="D379" s="192"/>
      <c r="E379" s="192"/>
      <c r="F379" s="192"/>
    </row>
    <row r="380" spans="4:6" ht="12.75">
      <c r="D380" s="192"/>
      <c r="E380" s="192"/>
      <c r="F380" s="192"/>
    </row>
    <row r="381" spans="4:6" ht="12.75">
      <c r="D381" s="192"/>
      <c r="E381" s="192"/>
      <c r="F381" s="192"/>
    </row>
    <row r="382" spans="4:6" ht="12.75">
      <c r="D382" s="192"/>
      <c r="E382" s="192"/>
      <c r="F382" s="192"/>
    </row>
    <row r="383" spans="4:6" ht="12.75">
      <c r="D383" s="192"/>
      <c r="E383" s="192"/>
      <c r="F383" s="192"/>
    </row>
    <row r="384" spans="4:6" ht="12.75">
      <c r="D384" s="192"/>
      <c r="E384" s="192"/>
      <c r="F384" s="192"/>
    </row>
    <row r="385" spans="4:6" ht="12.75">
      <c r="D385" s="192"/>
      <c r="E385" s="192"/>
      <c r="F385" s="192"/>
    </row>
    <row r="386" spans="4:6" ht="12.75">
      <c r="D386" s="192"/>
      <c r="E386" s="192"/>
      <c r="F386" s="192"/>
    </row>
    <row r="387" spans="4:6" ht="12.75">
      <c r="D387" s="192"/>
      <c r="E387" s="192"/>
      <c r="F387" s="192"/>
    </row>
    <row r="388" spans="4:6" ht="12.75">
      <c r="D388" s="192"/>
      <c r="E388" s="192"/>
      <c r="F388" s="192"/>
    </row>
    <row r="389" spans="4:6" ht="12.75">
      <c r="D389" s="192"/>
      <c r="E389" s="192"/>
      <c r="F389" s="192"/>
    </row>
    <row r="390" spans="4:6" ht="12.75">
      <c r="D390" s="192"/>
      <c r="E390" s="192"/>
      <c r="F390" s="192"/>
    </row>
    <row r="391" spans="4:6" ht="12.75">
      <c r="D391" s="192"/>
      <c r="E391" s="192"/>
      <c r="F391" s="192"/>
    </row>
    <row r="392" spans="4:6" ht="12.75">
      <c r="D392" s="192"/>
      <c r="E392" s="192"/>
      <c r="F392" s="192"/>
    </row>
    <row r="393" spans="4:6" ht="12.75">
      <c r="D393" s="192"/>
      <c r="E393" s="192"/>
      <c r="F393" s="192"/>
    </row>
    <row r="394" spans="4:6" ht="12.75">
      <c r="D394" s="192"/>
      <c r="E394" s="192"/>
      <c r="F394" s="192"/>
    </row>
    <row r="395" spans="4:6" ht="12.75">
      <c r="D395" s="192"/>
      <c r="E395" s="192"/>
      <c r="F395" s="192"/>
    </row>
    <row r="396" spans="4:6" ht="12.75">
      <c r="D396" s="192"/>
      <c r="E396" s="192"/>
      <c r="F396" s="192"/>
    </row>
    <row r="397" spans="4:6" ht="12.75">
      <c r="D397" s="192"/>
      <c r="E397" s="192"/>
      <c r="F397" s="192"/>
    </row>
    <row r="398" spans="4:6" ht="12.75">
      <c r="D398" s="192"/>
      <c r="E398" s="192"/>
      <c r="F398" s="192"/>
    </row>
    <row r="399" spans="4:6" ht="12.75">
      <c r="D399" s="192"/>
      <c r="E399" s="192"/>
      <c r="F399" s="192"/>
    </row>
    <row r="400" spans="4:6" ht="12.75">
      <c r="D400" s="192"/>
      <c r="E400" s="192"/>
      <c r="F400" s="192"/>
    </row>
    <row r="401" spans="4:6" ht="12.75">
      <c r="D401" s="192"/>
      <c r="E401" s="192"/>
      <c r="F401" s="192"/>
    </row>
    <row r="402" spans="4:6" ht="12.75">
      <c r="D402" s="192"/>
      <c r="E402" s="192"/>
      <c r="F402" s="192"/>
    </row>
    <row r="403" spans="4:6" ht="12.75">
      <c r="D403" s="192"/>
      <c r="E403" s="192"/>
      <c r="F403" s="192"/>
    </row>
    <row r="404" spans="4:6" ht="12.75">
      <c r="D404" s="192"/>
      <c r="E404" s="192"/>
      <c r="F404" s="192"/>
    </row>
    <row r="405" spans="4:6" ht="12.75">
      <c r="D405" s="192"/>
      <c r="E405" s="192"/>
      <c r="F405" s="192"/>
    </row>
    <row r="406" spans="4:6" ht="12.75">
      <c r="D406" s="192"/>
      <c r="E406" s="192"/>
      <c r="F406" s="192"/>
    </row>
    <row r="407" spans="4:6" ht="12.75">
      <c r="D407" s="192"/>
      <c r="E407" s="192"/>
      <c r="F407" s="192"/>
    </row>
    <row r="408" spans="4:6" ht="12.75">
      <c r="D408" s="192"/>
      <c r="E408" s="192"/>
      <c r="F408" s="192"/>
    </row>
    <row r="409" spans="4:6" ht="12.75">
      <c r="D409" s="192"/>
      <c r="E409" s="192"/>
      <c r="F409" s="192"/>
    </row>
    <row r="410" spans="4:6" ht="12.75">
      <c r="D410" s="192"/>
      <c r="E410" s="192"/>
      <c r="F410" s="192"/>
    </row>
    <row r="411" spans="4:6" ht="12.75">
      <c r="D411" s="192"/>
      <c r="E411" s="192"/>
      <c r="F411" s="192"/>
    </row>
    <row r="412" spans="4:6" ht="12.75">
      <c r="D412" s="192"/>
      <c r="E412" s="192"/>
      <c r="F412" s="192"/>
    </row>
    <row r="413" spans="4:6" ht="12.75">
      <c r="D413" s="192"/>
      <c r="E413" s="192"/>
      <c r="F413" s="192"/>
    </row>
    <row r="414" spans="4:6" ht="12.75">
      <c r="D414" s="192"/>
      <c r="E414" s="192"/>
      <c r="F414" s="192"/>
    </row>
    <row r="415" spans="4:6" ht="12.75">
      <c r="D415" s="192"/>
      <c r="E415" s="192"/>
      <c r="F415" s="192"/>
    </row>
    <row r="416" spans="4:6" ht="12.75">
      <c r="D416" s="192"/>
      <c r="E416" s="192"/>
      <c r="F416" s="192"/>
    </row>
    <row r="417" spans="4:6" ht="12.75">
      <c r="D417" s="192"/>
      <c r="E417" s="192"/>
      <c r="F417" s="192"/>
    </row>
    <row r="418" spans="4:6" ht="12.75">
      <c r="D418" s="192"/>
      <c r="E418" s="192"/>
      <c r="F418" s="192"/>
    </row>
    <row r="419" spans="4:6" ht="12.75">
      <c r="D419" s="192"/>
      <c r="E419" s="192"/>
      <c r="F419" s="192"/>
    </row>
    <row r="420" spans="4:6" ht="12.75">
      <c r="D420" s="192"/>
      <c r="E420" s="192"/>
      <c r="F420" s="192"/>
    </row>
    <row r="421" spans="4:6" ht="12.75">
      <c r="D421" s="192"/>
      <c r="E421" s="192"/>
      <c r="F421" s="192"/>
    </row>
    <row r="422" spans="4:6" ht="12.75">
      <c r="D422" s="192"/>
      <c r="E422" s="192"/>
      <c r="F422" s="192"/>
    </row>
    <row r="423" spans="4:6" ht="12.75">
      <c r="D423" s="192"/>
      <c r="E423" s="192"/>
      <c r="F423" s="192"/>
    </row>
    <row r="424" spans="4:6" ht="12.75">
      <c r="D424" s="192"/>
      <c r="E424" s="192"/>
      <c r="F424" s="192"/>
    </row>
    <row r="425" spans="4:6" ht="12.75">
      <c r="D425" s="192"/>
      <c r="E425" s="192"/>
      <c r="F425" s="192"/>
    </row>
    <row r="426" spans="4:6" ht="12.75">
      <c r="D426" s="192"/>
      <c r="E426" s="192"/>
      <c r="F426" s="192"/>
    </row>
    <row r="427" spans="4:6" ht="12.75">
      <c r="D427" s="192"/>
      <c r="E427" s="192"/>
      <c r="F427" s="192"/>
    </row>
    <row r="428" spans="4:6" ht="12.75">
      <c r="D428" s="192"/>
      <c r="E428" s="192"/>
      <c r="F428" s="192"/>
    </row>
    <row r="429" spans="4:6" ht="12.75">
      <c r="D429" s="192"/>
      <c r="E429" s="192"/>
      <c r="F429" s="192"/>
    </row>
    <row r="430" spans="4:6" ht="12.75">
      <c r="D430" s="192"/>
      <c r="E430" s="192"/>
      <c r="F430" s="192"/>
    </row>
    <row r="431" spans="4:6" ht="12.75">
      <c r="D431" s="192"/>
      <c r="E431" s="192"/>
      <c r="F431" s="192"/>
    </row>
    <row r="432" spans="4:6" ht="12.75">
      <c r="D432" s="192"/>
      <c r="E432" s="192"/>
      <c r="F432" s="192"/>
    </row>
    <row r="433" spans="4:6" ht="12.75">
      <c r="D433" s="192"/>
      <c r="E433" s="192"/>
      <c r="F433" s="192"/>
    </row>
    <row r="434" spans="4:6" ht="12.75">
      <c r="D434" s="192"/>
      <c r="E434" s="192"/>
      <c r="F434" s="192"/>
    </row>
    <row r="435" spans="4:6" ht="12.75">
      <c r="D435" s="192"/>
      <c r="E435" s="192"/>
      <c r="F435" s="192"/>
    </row>
    <row r="436" spans="4:6" ht="12.75">
      <c r="D436" s="192"/>
      <c r="E436" s="192"/>
      <c r="F436" s="192"/>
    </row>
    <row r="437" spans="4:6" ht="12.75">
      <c r="D437" s="192"/>
      <c r="E437" s="192"/>
      <c r="F437" s="192"/>
    </row>
    <row r="438" spans="4:6" ht="12.75">
      <c r="D438" s="192"/>
      <c r="E438" s="192"/>
      <c r="F438" s="192"/>
    </row>
    <row r="439" spans="4:6" ht="12.75">
      <c r="D439" s="192"/>
      <c r="E439" s="192"/>
      <c r="F439" s="192"/>
    </row>
    <row r="440" spans="4:6" ht="12.75">
      <c r="D440" s="192"/>
      <c r="E440" s="192"/>
      <c r="F440" s="192"/>
    </row>
    <row r="441" spans="4:6" ht="12.75">
      <c r="D441" s="192"/>
      <c r="E441" s="192"/>
      <c r="F441" s="192"/>
    </row>
    <row r="442" spans="4:6" ht="12.75">
      <c r="D442" s="192"/>
      <c r="E442" s="192"/>
      <c r="F442" s="192"/>
    </row>
    <row r="443" spans="4:6" ht="12.75">
      <c r="D443" s="192"/>
      <c r="E443" s="192"/>
      <c r="F443" s="192"/>
    </row>
    <row r="444" spans="4:6" ht="12.75">
      <c r="D444" s="192"/>
      <c r="E444" s="192"/>
      <c r="F444" s="192"/>
    </row>
    <row r="445" spans="4:6" ht="12.75">
      <c r="D445" s="192"/>
      <c r="E445" s="192"/>
      <c r="F445" s="192"/>
    </row>
    <row r="446" spans="4:6" ht="12.75">
      <c r="D446" s="192"/>
      <c r="E446" s="192"/>
      <c r="F446" s="192"/>
    </row>
    <row r="447" spans="4:6" ht="12.75">
      <c r="D447" s="192"/>
      <c r="E447" s="192"/>
      <c r="F447" s="192"/>
    </row>
    <row r="448" spans="4:6" ht="12.75">
      <c r="D448" s="192"/>
      <c r="E448" s="192"/>
      <c r="F448" s="192"/>
    </row>
    <row r="449" spans="4:6" ht="12.75">
      <c r="D449" s="192"/>
      <c r="E449" s="192"/>
      <c r="F449" s="192"/>
    </row>
    <row r="450" spans="4:6" ht="12.75">
      <c r="D450" s="192"/>
      <c r="E450" s="192"/>
      <c r="F450" s="192"/>
    </row>
    <row r="451" spans="4:6" ht="12.75">
      <c r="D451" s="192"/>
      <c r="E451" s="192"/>
      <c r="F451" s="192"/>
    </row>
    <row r="452" spans="4:6" ht="12.75">
      <c r="D452" s="192"/>
      <c r="E452" s="192"/>
      <c r="F452" s="192"/>
    </row>
    <row r="453" spans="4:6" ht="12.75">
      <c r="D453" s="192"/>
      <c r="E453" s="192"/>
      <c r="F453" s="192"/>
    </row>
    <row r="454" spans="4:6" ht="12.75">
      <c r="D454" s="192"/>
      <c r="E454" s="192"/>
      <c r="F454" s="192"/>
    </row>
    <row r="455" spans="4:6" ht="12.75">
      <c r="D455" s="192"/>
      <c r="E455" s="192"/>
      <c r="F455" s="192"/>
    </row>
    <row r="456" spans="4:6" ht="12.75">
      <c r="D456" s="192"/>
      <c r="E456" s="192"/>
      <c r="F456" s="192"/>
    </row>
    <row r="457" spans="4:6" ht="12.75">
      <c r="D457" s="192"/>
      <c r="E457" s="192"/>
      <c r="F457" s="192"/>
    </row>
    <row r="458" spans="4:6" ht="12.75">
      <c r="D458" s="192"/>
      <c r="E458" s="192"/>
      <c r="F458" s="192"/>
    </row>
    <row r="459" spans="4:6" ht="12.75">
      <c r="D459" s="192"/>
      <c r="E459" s="192"/>
      <c r="F459" s="192"/>
    </row>
    <row r="460" spans="4:6" ht="12.75">
      <c r="D460" s="192"/>
      <c r="E460" s="192"/>
      <c r="F460" s="192"/>
    </row>
    <row r="461" spans="4:6" ht="12.75">
      <c r="D461" s="192"/>
      <c r="E461" s="192"/>
      <c r="F461" s="192"/>
    </row>
    <row r="462" spans="4:6" ht="12.75">
      <c r="D462" s="192"/>
      <c r="E462" s="192"/>
      <c r="F462" s="192"/>
    </row>
    <row r="463" spans="4:6" ht="12.75">
      <c r="D463" s="192"/>
      <c r="E463" s="192"/>
      <c r="F463" s="192"/>
    </row>
    <row r="464" spans="4:6" ht="12.75">
      <c r="D464" s="192"/>
      <c r="E464" s="192"/>
      <c r="F464" s="192"/>
    </row>
    <row r="465" spans="4:6" ht="12.75">
      <c r="D465" s="192"/>
      <c r="E465" s="192"/>
      <c r="F465" s="192"/>
    </row>
    <row r="466" spans="4:6" ht="12.75">
      <c r="D466" s="192"/>
      <c r="E466" s="192"/>
      <c r="F466" s="192"/>
    </row>
    <row r="467" spans="4:6" ht="12.75">
      <c r="D467" s="192"/>
      <c r="E467" s="192"/>
      <c r="F467" s="192"/>
    </row>
    <row r="468" spans="4:6" ht="12.75">
      <c r="D468" s="192"/>
      <c r="E468" s="192"/>
      <c r="F468" s="192"/>
    </row>
    <row r="469" spans="4:6" ht="12.75">
      <c r="D469" s="192"/>
      <c r="E469" s="192"/>
      <c r="F469" s="192"/>
    </row>
    <row r="470" spans="4:6" ht="12.75">
      <c r="D470" s="192"/>
      <c r="E470" s="192"/>
      <c r="F470" s="192"/>
    </row>
    <row r="471" spans="4:6" ht="12.75">
      <c r="D471" s="192"/>
      <c r="E471" s="192"/>
      <c r="F471" s="192"/>
    </row>
    <row r="472" spans="4:6" ht="12.75">
      <c r="D472" s="192"/>
      <c r="E472" s="192"/>
      <c r="F472" s="192"/>
    </row>
    <row r="473" spans="4:6" ht="12.75">
      <c r="D473" s="192"/>
      <c r="E473" s="192"/>
      <c r="F473" s="192"/>
    </row>
    <row r="474" spans="4:6" ht="12.75">
      <c r="D474" s="192"/>
      <c r="E474" s="192"/>
      <c r="F474" s="192"/>
    </row>
    <row r="475" spans="4:6" ht="12.75">
      <c r="D475" s="192"/>
      <c r="E475" s="192"/>
      <c r="F475" s="192"/>
    </row>
    <row r="476" spans="4:6" ht="12.75">
      <c r="D476" s="192"/>
      <c r="E476" s="192"/>
      <c r="F476" s="192"/>
    </row>
    <row r="477" spans="4:6" ht="12.75">
      <c r="D477" s="192"/>
      <c r="E477" s="192"/>
      <c r="F477" s="192"/>
    </row>
    <row r="478" spans="4:6" ht="12.75">
      <c r="D478" s="192"/>
      <c r="E478" s="192"/>
      <c r="F478" s="192"/>
    </row>
    <row r="479" spans="4:6" ht="12.75">
      <c r="D479" s="192"/>
      <c r="E479" s="192"/>
      <c r="F479" s="192"/>
    </row>
    <row r="480" spans="4:6" ht="12.75">
      <c r="D480" s="192"/>
      <c r="E480" s="192"/>
      <c r="F480" s="192"/>
    </row>
    <row r="481" spans="4:6" ht="12.75">
      <c r="D481" s="192"/>
      <c r="E481" s="192"/>
      <c r="F481" s="192"/>
    </row>
    <row r="482" spans="4:6" ht="12.75">
      <c r="D482" s="192"/>
      <c r="E482" s="192"/>
      <c r="F482" s="192"/>
    </row>
    <row r="483" spans="4:6" ht="12.75">
      <c r="D483" s="192"/>
      <c r="E483" s="192"/>
      <c r="F483" s="192"/>
    </row>
    <row r="484" spans="4:6" ht="12.75">
      <c r="D484" s="192"/>
      <c r="E484" s="192"/>
      <c r="F484" s="192"/>
    </row>
    <row r="485" spans="4:6" ht="12.75">
      <c r="D485" s="192"/>
      <c r="E485" s="192"/>
      <c r="F485" s="192"/>
    </row>
    <row r="486" spans="4:6" ht="12.75">
      <c r="D486" s="192"/>
      <c r="E486" s="192"/>
      <c r="F486" s="192"/>
    </row>
    <row r="487" spans="4:6" ht="12.75">
      <c r="D487" s="192"/>
      <c r="E487" s="192"/>
      <c r="F487" s="192"/>
    </row>
    <row r="488" spans="4:6" ht="12.75">
      <c r="D488" s="192"/>
      <c r="E488" s="192"/>
      <c r="F488" s="192"/>
    </row>
    <row r="489" spans="4:6" ht="12.75">
      <c r="D489" s="192"/>
      <c r="E489" s="192"/>
      <c r="F489" s="192"/>
    </row>
    <row r="490" spans="4:6" ht="12.75">
      <c r="D490" s="192"/>
      <c r="E490" s="192"/>
      <c r="F490" s="192"/>
    </row>
    <row r="491" spans="4:6" ht="12.75">
      <c r="D491" s="192"/>
      <c r="E491" s="192"/>
      <c r="F491" s="192"/>
    </row>
    <row r="492" spans="4:6" ht="12.75">
      <c r="D492" s="192"/>
      <c r="E492" s="192"/>
      <c r="F492" s="192"/>
    </row>
    <row r="493" spans="4:6" ht="12.75">
      <c r="D493" s="192"/>
      <c r="E493" s="192"/>
      <c r="F493" s="192"/>
    </row>
    <row r="494" spans="4:6" ht="12.75">
      <c r="D494" s="192"/>
      <c r="E494" s="192"/>
      <c r="F494" s="192"/>
    </row>
    <row r="495" spans="4:6" ht="12.75">
      <c r="D495" s="192"/>
      <c r="E495" s="192"/>
      <c r="F495" s="192"/>
    </row>
    <row r="496" spans="4:6" ht="12.75">
      <c r="D496" s="192"/>
      <c r="E496" s="192"/>
      <c r="F496" s="192"/>
    </row>
    <row r="497" spans="4:6" ht="12.75">
      <c r="D497" s="192"/>
      <c r="E497" s="192"/>
      <c r="F497" s="192"/>
    </row>
    <row r="498" spans="4:6" ht="12.75">
      <c r="D498" s="192"/>
      <c r="E498" s="192"/>
      <c r="F498" s="192"/>
    </row>
    <row r="499" spans="4:6" ht="12.75">
      <c r="D499" s="192"/>
      <c r="E499" s="192"/>
      <c r="F499" s="192"/>
    </row>
    <row r="500" spans="4:6" ht="12.75">
      <c r="D500" s="192"/>
      <c r="E500" s="192"/>
      <c r="F500" s="192"/>
    </row>
    <row r="501" spans="4:6" ht="12.75">
      <c r="D501" s="192"/>
      <c r="E501" s="192"/>
      <c r="F501" s="192"/>
    </row>
    <row r="502" spans="4:6" ht="12.75">
      <c r="D502" s="192"/>
      <c r="E502" s="192"/>
      <c r="F502" s="192"/>
    </row>
    <row r="503" spans="4:6" ht="12.75">
      <c r="D503" s="192"/>
      <c r="E503" s="192"/>
      <c r="F503" s="192"/>
    </row>
    <row r="504" spans="4:6" ht="12.75">
      <c r="D504" s="192"/>
      <c r="E504" s="192"/>
      <c r="F504" s="192"/>
    </row>
    <row r="505" spans="4:6" ht="12.75">
      <c r="D505" s="192"/>
      <c r="E505" s="192"/>
      <c r="F505" s="192"/>
    </row>
    <row r="506" spans="4:6" ht="12.75">
      <c r="D506" s="192"/>
      <c r="E506" s="192"/>
      <c r="F506" s="192"/>
    </row>
    <row r="507" spans="4:6" ht="12.75">
      <c r="D507" s="192"/>
      <c r="E507" s="192"/>
      <c r="F507" s="192"/>
    </row>
    <row r="508" spans="4:6" ht="12.75">
      <c r="D508" s="192"/>
      <c r="E508" s="192"/>
      <c r="F508" s="192"/>
    </row>
    <row r="509" spans="4:6" ht="12.75">
      <c r="D509" s="192"/>
      <c r="E509" s="192"/>
      <c r="F509" s="192"/>
    </row>
    <row r="510" spans="4:6" ht="12.75">
      <c r="D510" s="192"/>
      <c r="E510" s="192"/>
      <c r="F510" s="192"/>
    </row>
    <row r="511" spans="4:6" ht="12.75">
      <c r="D511" s="192"/>
      <c r="E511" s="192"/>
      <c r="F511" s="192"/>
    </row>
    <row r="512" spans="4:6" ht="12.75">
      <c r="D512" s="192"/>
      <c r="E512" s="192"/>
      <c r="F512" s="192"/>
    </row>
    <row r="513" spans="4:6" ht="12.75">
      <c r="D513" s="192"/>
      <c r="E513" s="192"/>
      <c r="F513" s="192"/>
    </row>
    <row r="514" spans="4:6" ht="12.75">
      <c r="D514" s="192"/>
      <c r="E514" s="192"/>
      <c r="F514" s="192"/>
    </row>
    <row r="515" spans="4:6" ht="12.75">
      <c r="D515" s="192"/>
      <c r="E515" s="192"/>
      <c r="F515" s="192"/>
    </row>
    <row r="516" spans="4:6" ht="12.75">
      <c r="D516" s="192"/>
      <c r="E516" s="192"/>
      <c r="F516" s="192"/>
    </row>
    <row r="517" spans="4:6" ht="12.75">
      <c r="D517" s="192"/>
      <c r="E517" s="192"/>
      <c r="F517" s="192"/>
    </row>
    <row r="518" spans="4:6" ht="12.75">
      <c r="D518" s="192"/>
      <c r="E518" s="192"/>
      <c r="F518" s="192"/>
    </row>
    <row r="519" spans="4:6" ht="12.75">
      <c r="D519" s="192"/>
      <c r="E519" s="192"/>
      <c r="F519" s="192"/>
    </row>
    <row r="520" spans="4:6" ht="12.75">
      <c r="D520" s="192"/>
      <c r="E520" s="192"/>
      <c r="F520" s="192"/>
    </row>
    <row r="521" spans="4:6" ht="12.75">
      <c r="D521" s="192"/>
      <c r="E521" s="192"/>
      <c r="F521" s="192"/>
    </row>
    <row r="522" spans="4:6" ht="12.75">
      <c r="D522" s="192"/>
      <c r="E522" s="192"/>
      <c r="F522" s="192"/>
    </row>
    <row r="523" spans="4:6" ht="12.75">
      <c r="D523" s="192"/>
      <c r="E523" s="192"/>
      <c r="F523" s="192"/>
    </row>
    <row r="524" spans="4:6" ht="12.75">
      <c r="D524" s="192"/>
      <c r="E524" s="192"/>
      <c r="F524" s="192"/>
    </row>
    <row r="525" spans="4:6" ht="12.75">
      <c r="D525" s="192"/>
      <c r="E525" s="192"/>
      <c r="F525" s="192"/>
    </row>
    <row r="526" spans="4:6" ht="12.75">
      <c r="D526" s="192"/>
      <c r="E526" s="192"/>
      <c r="F526" s="192"/>
    </row>
    <row r="527" spans="4:6" ht="12.75">
      <c r="D527" s="192"/>
      <c r="E527" s="192"/>
      <c r="F527" s="192"/>
    </row>
    <row r="528" spans="4:6" ht="12.75">
      <c r="D528" s="192"/>
      <c r="E528" s="192"/>
      <c r="F528" s="192"/>
    </row>
    <row r="529" spans="4:6" ht="12.75">
      <c r="D529" s="192"/>
      <c r="E529" s="192"/>
      <c r="F529" s="192"/>
    </row>
    <row r="530" spans="4:6" ht="12.75">
      <c r="D530" s="192"/>
      <c r="E530" s="192"/>
      <c r="F530" s="192"/>
    </row>
    <row r="531" spans="4:6" ht="12.75">
      <c r="D531" s="192"/>
      <c r="E531" s="192"/>
      <c r="F531" s="192"/>
    </row>
    <row r="532" spans="4:6" ht="12.75">
      <c r="D532" s="192"/>
      <c r="E532" s="192"/>
      <c r="F532" s="192"/>
    </row>
    <row r="533" spans="4:6" ht="12.75">
      <c r="D533" s="192"/>
      <c r="E533" s="192"/>
      <c r="F533" s="192"/>
    </row>
    <row r="534" spans="4:6" ht="12.75">
      <c r="D534" s="192"/>
      <c r="E534" s="192"/>
      <c r="F534" s="192"/>
    </row>
    <row r="535" spans="4:6" ht="12.75">
      <c r="D535" s="192"/>
      <c r="E535" s="192"/>
      <c r="F535" s="192"/>
    </row>
    <row r="536" spans="4:6" ht="12.75">
      <c r="D536" s="192"/>
      <c r="E536" s="192"/>
      <c r="F536" s="192"/>
    </row>
    <row r="537" spans="4:6" ht="12.75">
      <c r="D537" s="192"/>
      <c r="E537" s="192"/>
      <c r="F537" s="192"/>
    </row>
    <row r="538" spans="4:6" ht="12.75">
      <c r="D538" s="192"/>
      <c r="E538" s="192"/>
      <c r="F538" s="192"/>
    </row>
    <row r="539" spans="4:6" ht="12.75">
      <c r="D539" s="192"/>
      <c r="E539" s="192"/>
      <c r="F539" s="192"/>
    </row>
    <row r="540" spans="4:6" ht="12.75">
      <c r="D540" s="192"/>
      <c r="E540" s="192"/>
      <c r="F540" s="192"/>
    </row>
    <row r="541" spans="4:6" ht="12.75">
      <c r="D541" s="192"/>
      <c r="E541" s="192"/>
      <c r="F541" s="192"/>
    </row>
    <row r="542" spans="4:6" ht="12.75">
      <c r="D542" s="192"/>
      <c r="E542" s="192"/>
      <c r="F542" s="192"/>
    </row>
    <row r="543" spans="4:6" ht="12.75">
      <c r="D543" s="192"/>
      <c r="E543" s="192"/>
      <c r="F543" s="192"/>
    </row>
    <row r="544" spans="4:6" ht="12.75">
      <c r="D544" s="192"/>
      <c r="E544" s="192"/>
      <c r="F544" s="192"/>
    </row>
    <row r="545" spans="4:6" ht="12.75">
      <c r="D545" s="192"/>
      <c r="E545" s="192"/>
      <c r="F545" s="192"/>
    </row>
    <row r="546" spans="4:6" ht="12.75">
      <c r="D546" s="192"/>
      <c r="E546" s="192"/>
      <c r="F546" s="192"/>
    </row>
    <row r="547" spans="4:6" ht="12.75">
      <c r="D547" s="192"/>
      <c r="E547" s="192"/>
      <c r="F547" s="192"/>
    </row>
    <row r="548" spans="4:6" ht="12.75">
      <c r="D548" s="192"/>
      <c r="E548" s="192"/>
      <c r="F548" s="192"/>
    </row>
    <row r="549" spans="4:6" ht="12.75">
      <c r="D549" s="192"/>
      <c r="E549" s="192"/>
      <c r="F549" s="192"/>
    </row>
    <row r="550" spans="4:6" ht="12.75">
      <c r="D550" s="192"/>
      <c r="E550" s="192"/>
      <c r="F550" s="192"/>
    </row>
    <row r="551" spans="4:6" ht="12.75">
      <c r="D551" s="192"/>
      <c r="E551" s="192"/>
      <c r="F551" s="192"/>
    </row>
    <row r="552" spans="4:6" ht="12.75">
      <c r="D552" s="192"/>
      <c r="E552" s="192"/>
      <c r="F552" s="192"/>
    </row>
    <row r="553" spans="4:6" ht="12.75">
      <c r="D553" s="192"/>
      <c r="E553" s="192"/>
      <c r="F553" s="192"/>
    </row>
    <row r="554" spans="4:6" ht="12.75">
      <c r="D554" s="192"/>
      <c r="E554" s="192"/>
      <c r="F554" s="192"/>
    </row>
    <row r="555" spans="4:6" ht="12.75">
      <c r="D555" s="192"/>
      <c r="E555" s="192"/>
      <c r="F555" s="192"/>
    </row>
    <row r="556" spans="4:6" ht="12.75">
      <c r="D556" s="192"/>
      <c r="E556" s="192"/>
      <c r="F556" s="192"/>
    </row>
    <row r="557" spans="4:6" ht="12.75">
      <c r="D557" s="192"/>
      <c r="E557" s="192"/>
      <c r="F557" s="192"/>
    </row>
    <row r="558" spans="4:6" ht="12.75">
      <c r="D558" s="192"/>
      <c r="E558" s="192"/>
      <c r="F558" s="192"/>
    </row>
    <row r="559" spans="4:6" ht="12.75">
      <c r="D559" s="192"/>
      <c r="E559" s="192"/>
      <c r="F559" s="192"/>
    </row>
    <row r="560" spans="4:6" ht="12.75">
      <c r="D560" s="192"/>
      <c r="E560" s="192"/>
      <c r="F560" s="192"/>
    </row>
    <row r="561" spans="4:6" ht="12.75">
      <c r="D561" s="192"/>
      <c r="E561" s="192"/>
      <c r="F561" s="192"/>
    </row>
    <row r="562" spans="4:6" ht="12.75">
      <c r="D562" s="192"/>
      <c r="E562" s="192"/>
      <c r="F562" s="192"/>
    </row>
    <row r="563" spans="4:6" ht="12.75">
      <c r="D563" s="192"/>
      <c r="E563" s="192"/>
      <c r="F563" s="192"/>
    </row>
    <row r="564" spans="4:6" ht="12.75">
      <c r="D564" s="192"/>
      <c r="E564" s="192"/>
      <c r="F564" s="192"/>
    </row>
    <row r="565" spans="4:6" ht="12.75">
      <c r="D565" s="192"/>
      <c r="E565" s="192"/>
      <c r="F565" s="192"/>
    </row>
    <row r="566" spans="4:6" ht="12.75">
      <c r="D566" s="192"/>
      <c r="E566" s="192"/>
      <c r="F566" s="192"/>
    </row>
    <row r="567" spans="4:6" ht="12.75">
      <c r="D567" s="192"/>
      <c r="E567" s="192"/>
      <c r="F567" s="192"/>
    </row>
    <row r="568" spans="4:6" ht="12.75">
      <c r="D568" s="192"/>
      <c r="E568" s="192"/>
      <c r="F568" s="192"/>
    </row>
    <row r="569" spans="4:6" ht="12.75">
      <c r="D569" s="192"/>
      <c r="E569" s="192"/>
      <c r="F569" s="192"/>
    </row>
    <row r="570" spans="4:6" ht="12.75">
      <c r="D570" s="192"/>
      <c r="E570" s="192"/>
      <c r="F570" s="192"/>
    </row>
    <row r="571" spans="4:6" ht="12.75">
      <c r="D571" s="192"/>
      <c r="E571" s="192"/>
      <c r="F571" s="192"/>
    </row>
    <row r="572" spans="4:6" ht="12.75">
      <c r="D572" s="192"/>
      <c r="E572" s="192"/>
      <c r="F572" s="192"/>
    </row>
    <row r="573" spans="4:6" ht="12.75">
      <c r="D573" s="192"/>
      <c r="E573" s="192"/>
      <c r="F573" s="192"/>
    </row>
    <row r="574" spans="4:6" ht="12.75">
      <c r="D574" s="192"/>
      <c r="E574" s="192"/>
      <c r="F574" s="192"/>
    </row>
    <row r="575" spans="4:6" ht="12.75">
      <c r="D575" s="192"/>
      <c r="E575" s="192"/>
      <c r="F575" s="192"/>
    </row>
    <row r="576" spans="4:6" ht="12.75">
      <c r="D576" s="192"/>
      <c r="E576" s="192"/>
      <c r="F576" s="192"/>
    </row>
    <row r="577" spans="4:6" ht="12.75">
      <c r="D577" s="192"/>
      <c r="E577" s="192"/>
      <c r="F577" s="192"/>
    </row>
    <row r="578" spans="4:6" ht="12.75">
      <c r="D578" s="192"/>
      <c r="E578" s="192"/>
      <c r="F578" s="192"/>
    </row>
    <row r="579" spans="4:6" ht="12.75">
      <c r="D579" s="192"/>
      <c r="E579" s="192"/>
      <c r="F579" s="192"/>
    </row>
    <row r="580" spans="4:6" ht="12.75">
      <c r="D580" s="192"/>
      <c r="E580" s="192"/>
      <c r="F580" s="192"/>
    </row>
    <row r="581" spans="4:6" ht="12.75">
      <c r="D581" s="192"/>
      <c r="E581" s="192"/>
      <c r="F581" s="192"/>
    </row>
    <row r="582" spans="4:6" ht="12.75">
      <c r="D582" s="192"/>
      <c r="E582" s="192"/>
      <c r="F582" s="192"/>
    </row>
    <row r="583" spans="4:6" ht="12.75">
      <c r="D583" s="192"/>
      <c r="E583" s="192"/>
      <c r="F583" s="192"/>
    </row>
    <row r="584" spans="4:6" ht="12.75">
      <c r="D584" s="192"/>
      <c r="E584" s="192"/>
      <c r="F584" s="192"/>
    </row>
    <row r="585" spans="4:6" ht="12.75">
      <c r="D585" s="192"/>
      <c r="E585" s="192"/>
      <c r="F585" s="192"/>
    </row>
    <row r="586" spans="4:6" ht="12.75">
      <c r="D586" s="192"/>
      <c r="E586" s="192"/>
      <c r="F586" s="192"/>
    </row>
    <row r="587" spans="4:6" ht="12.75">
      <c r="D587" s="192"/>
      <c r="E587" s="192"/>
      <c r="F587" s="192"/>
    </row>
    <row r="588" spans="4:6" ht="12.75">
      <c r="D588" s="192"/>
      <c r="E588" s="192"/>
      <c r="F588" s="192"/>
    </row>
    <row r="589" spans="4:6" ht="12.75">
      <c r="D589" s="192"/>
      <c r="E589" s="192"/>
      <c r="F589" s="192"/>
    </row>
    <row r="590" spans="4:6" ht="12.75">
      <c r="D590" s="192"/>
      <c r="E590" s="192"/>
      <c r="F590" s="192"/>
    </row>
    <row r="591" spans="4:6" ht="12.75">
      <c r="D591" s="192"/>
      <c r="E591" s="192"/>
      <c r="F591" s="192"/>
    </row>
    <row r="592" spans="4:6" ht="12.75">
      <c r="D592" s="192"/>
      <c r="E592" s="192"/>
      <c r="F592" s="192"/>
    </row>
    <row r="593" spans="4:6" ht="12.75">
      <c r="D593" s="192"/>
      <c r="E593" s="192"/>
      <c r="F593" s="192"/>
    </row>
    <row r="594" spans="4:6" ht="12.75">
      <c r="D594" s="192"/>
      <c r="E594" s="192"/>
      <c r="F594" s="192"/>
    </row>
    <row r="595" spans="4:6" ht="12.75">
      <c r="D595" s="192"/>
      <c r="E595" s="192"/>
      <c r="F595" s="192"/>
    </row>
    <row r="596" spans="4:6" ht="12.75">
      <c r="D596" s="192"/>
      <c r="E596" s="192"/>
      <c r="F596" s="192"/>
    </row>
    <row r="597" spans="4:6" ht="12.75">
      <c r="D597" s="192"/>
      <c r="E597" s="192"/>
      <c r="F597" s="192"/>
    </row>
    <row r="598" spans="4:6" ht="12.75">
      <c r="D598" s="192"/>
      <c r="E598" s="192"/>
      <c r="F598" s="192"/>
    </row>
    <row r="599" spans="4:6" ht="12.75">
      <c r="D599" s="192"/>
      <c r="E599" s="192"/>
      <c r="F599" s="192"/>
    </row>
    <row r="600" spans="4:6" ht="12.75">
      <c r="D600" s="192"/>
      <c r="E600" s="192"/>
      <c r="F600" s="192"/>
    </row>
    <row r="601" spans="4:6" ht="12.75">
      <c r="D601" s="192"/>
      <c r="E601" s="192"/>
      <c r="F601" s="192"/>
    </row>
    <row r="602" spans="4:6" ht="12.75">
      <c r="D602" s="192"/>
      <c r="E602" s="192"/>
      <c r="F602" s="192"/>
    </row>
    <row r="603" spans="4:6" ht="12.75">
      <c r="D603" s="192"/>
      <c r="E603" s="192"/>
      <c r="F603" s="192"/>
    </row>
    <row r="604" spans="4:6" ht="12.75">
      <c r="D604" s="192"/>
      <c r="E604" s="192"/>
      <c r="F604" s="192"/>
    </row>
    <row r="605" spans="4:6" ht="12.75">
      <c r="D605" s="192"/>
      <c r="E605" s="192"/>
      <c r="F605" s="192"/>
    </row>
    <row r="606" spans="4:6" ht="12.75">
      <c r="D606" s="192"/>
      <c r="E606" s="192"/>
      <c r="F606" s="192"/>
    </row>
    <row r="607" spans="4:6" ht="12.75">
      <c r="D607" s="192"/>
      <c r="E607" s="192"/>
      <c r="F607" s="192"/>
    </row>
    <row r="608" spans="4:6" ht="12.75">
      <c r="D608" s="192"/>
      <c r="E608" s="192"/>
      <c r="F608" s="192"/>
    </row>
    <row r="609" spans="4:6" ht="12.75">
      <c r="D609" s="192"/>
      <c r="E609" s="192"/>
      <c r="F609" s="192"/>
    </row>
    <row r="610" spans="4:6" ht="12.75">
      <c r="D610" s="192"/>
      <c r="E610" s="192"/>
      <c r="F610" s="192"/>
    </row>
    <row r="611" spans="4:6" ht="12.75">
      <c r="D611" s="192"/>
      <c r="E611" s="192"/>
      <c r="F611" s="192"/>
    </row>
    <row r="612" spans="4:6" ht="12.75">
      <c r="D612" s="192"/>
      <c r="E612" s="192"/>
      <c r="F612" s="192"/>
    </row>
    <row r="613" spans="4:6" ht="12.75">
      <c r="D613" s="192"/>
      <c r="E613" s="192"/>
      <c r="F613" s="192"/>
    </row>
    <row r="614" spans="4:6" ht="12.75">
      <c r="D614" s="192"/>
      <c r="E614" s="192"/>
      <c r="F614" s="192"/>
    </row>
    <row r="615" spans="4:6" ht="12.75">
      <c r="D615" s="192"/>
      <c r="E615" s="192"/>
      <c r="F615" s="192"/>
    </row>
    <row r="616" spans="4:6" ht="12.75">
      <c r="D616" s="192"/>
      <c r="E616" s="192"/>
      <c r="F616" s="192"/>
    </row>
    <row r="617" spans="4:6" ht="12.75">
      <c r="D617" s="192"/>
      <c r="E617" s="192"/>
      <c r="F617" s="192"/>
    </row>
    <row r="618" spans="4:6" ht="12.75">
      <c r="D618" s="192"/>
      <c r="E618" s="192"/>
      <c r="F618" s="192"/>
    </row>
    <row r="619" spans="4:6" ht="12.75">
      <c r="D619" s="192"/>
      <c r="E619" s="192"/>
      <c r="F619" s="192"/>
    </row>
    <row r="620" spans="4:6" ht="12.75">
      <c r="D620" s="192"/>
      <c r="E620" s="192"/>
      <c r="F620" s="192"/>
    </row>
    <row r="621" spans="4:6" ht="12.75">
      <c r="D621" s="192"/>
      <c r="E621" s="192"/>
      <c r="F621" s="192"/>
    </row>
    <row r="622" spans="4:6" ht="12.75">
      <c r="D622" s="192"/>
      <c r="E622" s="192"/>
      <c r="F622" s="192"/>
    </row>
    <row r="623" spans="4:6" ht="12.75">
      <c r="D623" s="192"/>
      <c r="E623" s="192"/>
      <c r="F623" s="192"/>
    </row>
    <row r="624" spans="4:6" ht="12.75">
      <c r="D624" s="192"/>
      <c r="E624" s="192"/>
      <c r="F624" s="192"/>
    </row>
    <row r="625" spans="4:6" ht="12.75">
      <c r="D625" s="192"/>
      <c r="E625" s="192"/>
      <c r="F625" s="192"/>
    </row>
    <row r="626" spans="4:6" ht="12.75">
      <c r="D626" s="192"/>
      <c r="E626" s="192"/>
      <c r="F626" s="192"/>
    </row>
    <row r="627" spans="4:6" ht="12.75">
      <c r="D627" s="192"/>
      <c r="E627" s="192"/>
      <c r="F627" s="192"/>
    </row>
    <row r="628" spans="4:6" ht="12.75">
      <c r="D628" s="192"/>
      <c r="E628" s="192"/>
      <c r="F628" s="192"/>
    </row>
    <row r="629" spans="4:6" ht="12.75">
      <c r="D629" s="192"/>
      <c r="E629" s="192"/>
      <c r="F629" s="192"/>
    </row>
    <row r="630" spans="4:6" ht="12.75">
      <c r="D630" s="192"/>
      <c r="E630" s="192"/>
      <c r="F630" s="192"/>
    </row>
    <row r="631" spans="4:6" ht="12.75">
      <c r="D631" s="192"/>
      <c r="E631" s="192"/>
      <c r="F631" s="192"/>
    </row>
    <row r="632" spans="4:6" ht="12.75">
      <c r="D632" s="192"/>
      <c r="E632" s="192"/>
      <c r="F632" s="192"/>
    </row>
    <row r="633" spans="4:6" ht="12.75">
      <c r="D633" s="192"/>
      <c r="E633" s="192"/>
      <c r="F633" s="192"/>
    </row>
    <row r="634" spans="4:6" ht="12.75">
      <c r="D634" s="192"/>
      <c r="E634" s="192"/>
      <c r="F634" s="192"/>
    </row>
    <row r="635" spans="4:6" ht="12.75">
      <c r="D635" s="192"/>
      <c r="E635" s="192"/>
      <c r="F635" s="192"/>
    </row>
    <row r="636" spans="4:6" ht="12.75">
      <c r="D636" s="192"/>
      <c r="E636" s="192"/>
      <c r="F636" s="192"/>
    </row>
    <row r="637" spans="4:6" ht="12.75">
      <c r="D637" s="192"/>
      <c r="E637" s="192"/>
      <c r="F637" s="192"/>
    </row>
    <row r="638" spans="4:6" ht="12.75">
      <c r="D638" s="192"/>
      <c r="E638" s="192"/>
      <c r="F638" s="192"/>
    </row>
    <row r="639" spans="4:6" ht="12.75">
      <c r="D639" s="192"/>
      <c r="E639" s="192"/>
      <c r="F639" s="192"/>
    </row>
    <row r="640" spans="4:6" ht="12.75">
      <c r="D640" s="192"/>
      <c r="E640" s="192"/>
      <c r="F640" s="192"/>
    </row>
    <row r="641" spans="4:6" ht="12.75">
      <c r="D641" s="192"/>
      <c r="E641" s="192"/>
      <c r="F641" s="192"/>
    </row>
    <row r="642" spans="4:6" ht="12.75">
      <c r="D642" s="192"/>
      <c r="E642" s="192"/>
      <c r="F642" s="192"/>
    </row>
    <row r="643" spans="4:6" ht="12.75">
      <c r="D643" s="192"/>
      <c r="E643" s="192"/>
      <c r="F643" s="192"/>
    </row>
    <row r="644" spans="4:6" ht="12.75">
      <c r="D644" s="192"/>
      <c r="E644" s="192"/>
      <c r="F644" s="192"/>
    </row>
    <row r="645" spans="4:6" ht="12.75">
      <c r="D645" s="192"/>
      <c r="E645" s="192"/>
      <c r="F645" s="192"/>
    </row>
    <row r="646" spans="4:6" ht="12.75">
      <c r="D646" s="192"/>
      <c r="E646" s="192"/>
      <c r="F646" s="192"/>
    </row>
    <row r="647" spans="4:6" ht="12.75">
      <c r="D647" s="192"/>
      <c r="E647" s="192"/>
      <c r="F647" s="192"/>
    </row>
    <row r="648" spans="4:6" ht="12.75">
      <c r="D648" s="192"/>
      <c r="E648" s="192"/>
      <c r="F648" s="192"/>
    </row>
    <row r="649" spans="4:6" ht="12.75">
      <c r="D649" s="192"/>
      <c r="E649" s="192"/>
      <c r="F649" s="192"/>
    </row>
    <row r="650" spans="4:6" ht="12.75">
      <c r="D650" s="192"/>
      <c r="E650" s="192"/>
      <c r="F650" s="192"/>
    </row>
    <row r="651" spans="4:6" ht="12.75">
      <c r="D651" s="192"/>
      <c r="E651" s="192"/>
      <c r="F651" s="192"/>
    </row>
    <row r="652" spans="4:6" ht="12.75">
      <c r="D652" s="192"/>
      <c r="E652" s="192"/>
      <c r="F652" s="192"/>
    </row>
    <row r="653" spans="4:6" ht="12.75">
      <c r="D653" s="192"/>
      <c r="E653" s="192"/>
      <c r="F653" s="192"/>
    </row>
    <row r="654" spans="4:6" ht="12.75">
      <c r="D654" s="192"/>
      <c r="E654" s="192"/>
      <c r="F654" s="192"/>
    </row>
    <row r="655" spans="4:6" ht="12.75">
      <c r="D655" s="192"/>
      <c r="E655" s="192"/>
      <c r="F655" s="192"/>
    </row>
    <row r="656" spans="4:6" ht="12.75">
      <c r="D656" s="192"/>
      <c r="E656" s="192"/>
      <c r="F656" s="192"/>
    </row>
    <row r="657" spans="4:6" ht="12.75">
      <c r="D657" s="192"/>
      <c r="E657" s="192"/>
      <c r="F657" s="192"/>
    </row>
    <row r="658" spans="4:6" ht="12.75">
      <c r="D658" s="192"/>
      <c r="E658" s="192"/>
      <c r="F658" s="192"/>
    </row>
    <row r="659" spans="4:6" ht="12.75">
      <c r="D659" s="192"/>
      <c r="E659" s="192"/>
      <c r="F659" s="192"/>
    </row>
    <row r="660" spans="4:6" ht="12.75">
      <c r="D660" s="192"/>
      <c r="E660" s="192"/>
      <c r="F660" s="192"/>
    </row>
    <row r="661" spans="4:6" ht="12.75">
      <c r="D661" s="192"/>
      <c r="E661" s="192"/>
      <c r="F661" s="192"/>
    </row>
    <row r="662" spans="4:6" ht="12.75">
      <c r="D662" s="192"/>
      <c r="E662" s="192"/>
      <c r="F662" s="192"/>
    </row>
    <row r="663" spans="4:6" ht="12.75">
      <c r="D663" s="192"/>
      <c r="E663" s="192"/>
      <c r="F663" s="192"/>
    </row>
    <row r="664" spans="4:6" ht="12.75">
      <c r="D664" s="192"/>
      <c r="E664" s="192"/>
      <c r="F664" s="192"/>
    </row>
    <row r="665" spans="4:6" ht="12.75">
      <c r="D665" s="192"/>
      <c r="E665" s="192"/>
      <c r="F665" s="192"/>
    </row>
    <row r="666" spans="4:6" ht="12.75">
      <c r="D666" s="192"/>
      <c r="E666" s="192"/>
      <c r="F666" s="192"/>
    </row>
    <row r="667" spans="4:6" ht="12.75">
      <c r="D667" s="192"/>
      <c r="E667" s="192"/>
      <c r="F667" s="192"/>
    </row>
    <row r="668" spans="4:6" ht="12.75">
      <c r="D668" s="192"/>
      <c r="E668" s="192"/>
      <c r="F668" s="192"/>
    </row>
    <row r="669" spans="4:6" ht="12.75">
      <c r="D669" s="192"/>
      <c r="E669" s="192"/>
      <c r="F669" s="192"/>
    </row>
    <row r="670" spans="4:6" ht="12.75">
      <c r="D670" s="192"/>
      <c r="E670" s="192"/>
      <c r="F670" s="192"/>
    </row>
    <row r="671" spans="4:6" ht="12.75">
      <c r="D671" s="192"/>
      <c r="E671" s="192"/>
      <c r="F671" s="192"/>
    </row>
    <row r="672" spans="4:6" ht="12.75">
      <c r="D672" s="192"/>
      <c r="E672" s="192"/>
      <c r="F672" s="192"/>
    </row>
    <row r="673" spans="4:6" ht="12.75">
      <c r="D673" s="192"/>
      <c r="E673" s="192"/>
      <c r="F673" s="192"/>
    </row>
    <row r="674" spans="4:6" ht="12.75">
      <c r="D674" s="192"/>
      <c r="E674" s="192"/>
      <c r="F674" s="192"/>
    </row>
    <row r="675" spans="4:6" ht="12.75">
      <c r="D675" s="192"/>
      <c r="E675" s="192"/>
      <c r="F675" s="192"/>
    </row>
    <row r="676" spans="4:6" ht="12.75">
      <c r="D676" s="192"/>
      <c r="E676" s="192"/>
      <c r="F676" s="192"/>
    </row>
    <row r="677" spans="4:6" ht="12.75">
      <c r="D677" s="192"/>
      <c r="E677" s="192"/>
      <c r="F677" s="192"/>
    </row>
    <row r="678" spans="4:6" ht="12.75">
      <c r="D678" s="192"/>
      <c r="E678" s="192"/>
      <c r="F678" s="192"/>
    </row>
    <row r="679" spans="4:6" ht="12.75">
      <c r="D679" s="192"/>
      <c r="E679" s="192"/>
      <c r="F679" s="192"/>
    </row>
    <row r="680" spans="4:6" ht="12.75">
      <c r="D680" s="192"/>
      <c r="E680" s="192"/>
      <c r="F680" s="192"/>
    </row>
    <row r="681" spans="4:6" ht="12.75">
      <c r="D681" s="192"/>
      <c r="E681" s="192"/>
      <c r="F681" s="192"/>
    </row>
    <row r="682" spans="4:6" ht="12.75">
      <c r="D682" s="192"/>
      <c r="E682" s="192"/>
      <c r="F682" s="192"/>
    </row>
    <row r="683" spans="4:6" ht="12.75">
      <c r="D683" s="192"/>
      <c r="E683" s="192"/>
      <c r="F683" s="192"/>
    </row>
    <row r="684" spans="4:6" ht="12.75">
      <c r="D684" s="192"/>
      <c r="E684" s="192"/>
      <c r="F684" s="192"/>
    </row>
    <row r="685" spans="4:6" ht="12.75">
      <c r="D685" s="192"/>
      <c r="E685" s="192"/>
      <c r="F685" s="192"/>
    </row>
    <row r="686" spans="4:6" ht="12.75">
      <c r="D686" s="192"/>
      <c r="E686" s="192"/>
      <c r="F686" s="192"/>
    </row>
    <row r="687" spans="4:6" ht="12.75">
      <c r="D687" s="192"/>
      <c r="E687" s="192"/>
      <c r="F687" s="192"/>
    </row>
    <row r="688" spans="4:6" ht="12.75">
      <c r="D688" s="192"/>
      <c r="E688" s="192"/>
      <c r="F688" s="192"/>
    </row>
    <row r="689" spans="4:6" ht="12.75">
      <c r="D689" s="192"/>
      <c r="E689" s="192"/>
      <c r="F689" s="192"/>
    </row>
    <row r="690" spans="4:6" ht="12.75">
      <c r="D690" s="192"/>
      <c r="E690" s="192"/>
      <c r="F690" s="192"/>
    </row>
    <row r="691" spans="4:6" ht="12.75">
      <c r="D691" s="192"/>
      <c r="E691" s="192"/>
      <c r="F691" s="192"/>
    </row>
    <row r="692" spans="4:6" ht="12.75">
      <c r="D692" s="192"/>
      <c r="E692" s="192"/>
      <c r="F692" s="192"/>
    </row>
    <row r="693" spans="4:6" ht="12.75">
      <c r="D693" s="192"/>
      <c r="E693" s="192"/>
      <c r="F693" s="192"/>
    </row>
    <row r="694" spans="4:6" ht="12.75">
      <c r="D694" s="192"/>
      <c r="E694" s="192"/>
      <c r="F694" s="192"/>
    </row>
    <row r="695" spans="4:6" ht="12.75">
      <c r="D695" s="192"/>
      <c r="E695" s="192"/>
      <c r="F695" s="192"/>
    </row>
    <row r="696" spans="4:6" ht="12.75">
      <c r="D696" s="192"/>
      <c r="E696" s="192"/>
      <c r="F696" s="192"/>
    </row>
    <row r="697" spans="4:6" ht="12.75">
      <c r="D697" s="192"/>
      <c r="E697" s="192"/>
      <c r="F697" s="192"/>
    </row>
    <row r="698" spans="4:6" ht="12.75">
      <c r="D698" s="192"/>
      <c r="E698" s="192"/>
      <c r="F698" s="192"/>
    </row>
    <row r="699" spans="4:6" ht="12.75">
      <c r="D699" s="192"/>
      <c r="E699" s="192"/>
      <c r="F699" s="192"/>
    </row>
    <row r="700" spans="4:6" ht="12.75">
      <c r="D700" s="192"/>
      <c r="E700" s="192"/>
      <c r="F700" s="192"/>
    </row>
    <row r="701" spans="4:6" ht="12.75">
      <c r="D701" s="192"/>
      <c r="E701" s="192"/>
      <c r="F701" s="192"/>
    </row>
    <row r="702" spans="4:6" ht="12.75">
      <c r="D702" s="192"/>
      <c r="E702" s="192"/>
      <c r="F702" s="192"/>
    </row>
    <row r="703" spans="4:6" ht="12.75">
      <c r="D703" s="192"/>
      <c r="E703" s="192"/>
      <c r="F703" s="192"/>
    </row>
    <row r="704" spans="4:6" ht="12.75">
      <c r="D704" s="192"/>
      <c r="E704" s="192"/>
      <c r="F704" s="192"/>
    </row>
    <row r="705" spans="4:6" ht="12.75">
      <c r="D705" s="192"/>
      <c r="E705" s="192"/>
      <c r="F705" s="192"/>
    </row>
    <row r="706" spans="4:6" ht="12.75">
      <c r="D706" s="192"/>
      <c r="E706" s="192"/>
      <c r="F706" s="192"/>
    </row>
    <row r="707" spans="4:6" ht="12.75">
      <c r="D707" s="192"/>
      <c r="E707" s="192"/>
      <c r="F707" s="192"/>
    </row>
    <row r="708" spans="4:6" ht="12.75">
      <c r="D708" s="192"/>
      <c r="E708" s="192"/>
      <c r="F708" s="192"/>
    </row>
    <row r="709" spans="4:6" ht="12.75">
      <c r="D709" s="192"/>
      <c r="E709" s="192"/>
      <c r="F709" s="192"/>
    </row>
    <row r="710" spans="4:6" ht="12.75">
      <c r="D710" s="192"/>
      <c r="E710" s="192"/>
      <c r="F710" s="192"/>
    </row>
    <row r="711" spans="4:6" ht="12.75">
      <c r="D711" s="192"/>
      <c r="E711" s="192"/>
      <c r="F711" s="192"/>
    </row>
    <row r="712" spans="4:6" ht="12.75">
      <c r="D712" s="192"/>
      <c r="E712" s="192"/>
      <c r="F712" s="192"/>
    </row>
    <row r="713" spans="4:6" ht="12.75">
      <c r="D713" s="192"/>
      <c r="E713" s="192"/>
      <c r="F713" s="192"/>
    </row>
    <row r="714" spans="4:6" ht="12.75">
      <c r="D714" s="192"/>
      <c r="E714" s="192"/>
      <c r="F714" s="192"/>
    </row>
    <row r="715" spans="4:6" ht="12.75">
      <c r="D715" s="192"/>
      <c r="E715" s="192"/>
      <c r="F715" s="192"/>
    </row>
    <row r="716" spans="4:6" ht="12.75">
      <c r="D716" s="192"/>
      <c r="E716" s="192"/>
      <c r="F716" s="192"/>
    </row>
    <row r="717" spans="4:6" ht="12.75">
      <c r="D717" s="192"/>
      <c r="E717" s="192"/>
      <c r="F717" s="192"/>
    </row>
    <row r="718" spans="4:6" ht="12.75">
      <c r="D718" s="192"/>
      <c r="E718" s="192"/>
      <c r="F718" s="192"/>
    </row>
    <row r="719" spans="4:6" ht="12.75">
      <c r="D719" s="192"/>
      <c r="E719" s="192"/>
      <c r="F719" s="192"/>
    </row>
    <row r="720" spans="4:6" ht="12.75">
      <c r="D720" s="192"/>
      <c r="E720" s="192"/>
      <c r="F720" s="192"/>
    </row>
    <row r="721" spans="4:6" ht="12.75">
      <c r="D721" s="192"/>
      <c r="E721" s="192"/>
      <c r="F721" s="192"/>
    </row>
    <row r="722" spans="4:6" ht="12.75">
      <c r="D722" s="192"/>
      <c r="E722" s="192"/>
      <c r="F722" s="192"/>
    </row>
    <row r="723" spans="4:6" ht="12.75">
      <c r="D723" s="192"/>
      <c r="E723" s="192"/>
      <c r="F723" s="192"/>
    </row>
    <row r="724" spans="4:6" ht="12.75">
      <c r="D724" s="192"/>
      <c r="E724" s="192"/>
      <c r="F724" s="192"/>
    </row>
    <row r="725" spans="4:6" ht="12.75">
      <c r="D725" s="192"/>
      <c r="E725" s="192"/>
      <c r="F725" s="192"/>
    </row>
    <row r="726" spans="4:6" ht="12.75">
      <c r="D726" s="192"/>
      <c r="E726" s="192"/>
      <c r="F726" s="192"/>
    </row>
    <row r="727" spans="4:6" ht="12.75">
      <c r="D727" s="192"/>
      <c r="E727" s="192"/>
      <c r="F727" s="192"/>
    </row>
    <row r="728" spans="4:6" ht="12.75">
      <c r="D728" s="192"/>
      <c r="E728" s="192"/>
      <c r="F728" s="192"/>
    </row>
    <row r="729" spans="4:6" ht="12.75">
      <c r="D729" s="192"/>
      <c r="E729" s="192"/>
      <c r="F729" s="192"/>
    </row>
    <row r="730" spans="4:6" ht="12.75">
      <c r="D730" s="192"/>
      <c r="E730" s="192"/>
      <c r="F730" s="192"/>
    </row>
    <row r="731" spans="4:6" ht="12.75">
      <c r="D731" s="192"/>
      <c r="E731" s="192"/>
      <c r="F731" s="192"/>
    </row>
    <row r="732" spans="4:6" ht="12.75">
      <c r="D732" s="192"/>
      <c r="E732" s="192"/>
      <c r="F732" s="192"/>
    </row>
    <row r="733" spans="4:6" ht="12.75">
      <c r="D733" s="192"/>
      <c r="E733" s="192"/>
      <c r="F733" s="192"/>
    </row>
    <row r="734" spans="4:6" ht="12.75">
      <c r="D734" s="192"/>
      <c r="E734" s="192"/>
      <c r="F734" s="192"/>
    </row>
    <row r="735" spans="4:6" ht="12.75">
      <c r="D735" s="192"/>
      <c r="E735" s="192"/>
      <c r="F735" s="192"/>
    </row>
    <row r="736" spans="4:6" ht="12.75">
      <c r="D736" s="192"/>
      <c r="E736" s="192"/>
      <c r="F736" s="192"/>
    </row>
    <row r="737" spans="4:6" ht="12.75">
      <c r="D737" s="192"/>
      <c r="E737" s="192"/>
      <c r="F737" s="192"/>
    </row>
    <row r="738" spans="4:6" ht="12.75">
      <c r="D738" s="192"/>
      <c r="E738" s="192"/>
      <c r="F738" s="192"/>
    </row>
    <row r="739" spans="4:6" ht="12.75">
      <c r="D739" s="192"/>
      <c r="E739" s="192"/>
      <c r="F739" s="192"/>
    </row>
    <row r="740" spans="4:6" ht="12.75">
      <c r="D740" s="192"/>
      <c r="E740" s="192"/>
      <c r="F740" s="192"/>
    </row>
    <row r="741" spans="4:6" ht="12.75">
      <c r="D741" s="192"/>
      <c r="E741" s="192"/>
      <c r="F741" s="192"/>
    </row>
    <row r="742" spans="4:6" ht="12.75">
      <c r="D742" s="192"/>
      <c r="E742" s="192"/>
      <c r="F742" s="192"/>
    </row>
    <row r="743" spans="4:6" ht="12.75">
      <c r="D743" s="192"/>
      <c r="E743" s="192"/>
      <c r="F743" s="192"/>
    </row>
    <row r="744" spans="4:6" ht="12.75">
      <c r="D744" s="192"/>
      <c r="E744" s="192"/>
      <c r="F744" s="192"/>
    </row>
    <row r="745" spans="4:6" ht="12.75">
      <c r="D745" s="192"/>
      <c r="E745" s="192"/>
      <c r="F745" s="192"/>
    </row>
    <row r="746" spans="4:6" ht="12.75">
      <c r="D746" s="192"/>
      <c r="E746" s="192"/>
      <c r="F746" s="192"/>
    </row>
    <row r="747" spans="4:6" ht="12.75">
      <c r="D747" s="192"/>
      <c r="E747" s="192"/>
      <c r="F747" s="192"/>
    </row>
    <row r="748" spans="4:6" ht="12.75">
      <c r="D748" s="192"/>
      <c r="E748" s="192"/>
      <c r="F748" s="192"/>
    </row>
    <row r="749" spans="4:6" ht="12.75">
      <c r="D749" s="192"/>
      <c r="E749" s="192"/>
      <c r="F749" s="192"/>
    </row>
    <row r="750" spans="4:6" ht="12.75">
      <c r="D750" s="192"/>
      <c r="E750" s="192"/>
      <c r="F750" s="192"/>
    </row>
    <row r="751" spans="4:6" ht="12.75">
      <c r="D751" s="192"/>
      <c r="E751" s="192"/>
      <c r="F751" s="192"/>
    </row>
    <row r="752" spans="4:6" ht="12.75">
      <c r="D752" s="192"/>
      <c r="E752" s="192"/>
      <c r="F752" s="192"/>
    </row>
    <row r="753" spans="4:6" ht="12.75">
      <c r="D753" s="192"/>
      <c r="E753" s="192"/>
      <c r="F753" s="192"/>
    </row>
    <row r="754" spans="4:6" ht="12.75">
      <c r="D754" s="192"/>
      <c r="E754" s="192"/>
      <c r="F754" s="192"/>
    </row>
    <row r="755" spans="4:6" ht="12.75">
      <c r="D755" s="192"/>
      <c r="E755" s="192"/>
      <c r="F755" s="192"/>
    </row>
    <row r="756" spans="4:6" ht="12.75">
      <c r="D756" s="192"/>
      <c r="E756" s="192"/>
      <c r="F756" s="192"/>
    </row>
    <row r="757" spans="4:6" ht="12.75">
      <c r="D757" s="192"/>
      <c r="E757" s="192"/>
      <c r="F757" s="192"/>
    </row>
    <row r="758" spans="4:6" ht="12.75">
      <c r="D758" s="192"/>
      <c r="E758" s="192"/>
      <c r="F758" s="192"/>
    </row>
    <row r="759" spans="4:6" ht="12.75">
      <c r="D759" s="192"/>
      <c r="E759" s="192"/>
      <c r="F759" s="192"/>
    </row>
    <row r="760" spans="4:6" ht="12.75">
      <c r="D760" s="192"/>
      <c r="E760" s="192"/>
      <c r="F760" s="192"/>
    </row>
    <row r="761" spans="4:6" ht="12.75">
      <c r="D761" s="192"/>
      <c r="E761" s="192"/>
      <c r="F761" s="192"/>
    </row>
    <row r="762" spans="4:6" ht="12.75">
      <c r="D762" s="192"/>
      <c r="E762" s="192"/>
      <c r="F762" s="192"/>
    </row>
    <row r="763" spans="4:6" ht="12.75">
      <c r="D763" s="192"/>
      <c r="E763" s="192"/>
      <c r="F763" s="192"/>
    </row>
    <row r="764" spans="4:6" ht="12.75">
      <c r="D764" s="192"/>
      <c r="E764" s="192"/>
      <c r="F764" s="192"/>
    </row>
    <row r="765" spans="4:6" ht="12.75">
      <c r="D765" s="192"/>
      <c r="E765" s="192"/>
      <c r="F765" s="192"/>
    </row>
    <row r="766" spans="4:6" ht="12.75">
      <c r="D766" s="192"/>
      <c r="E766" s="192"/>
      <c r="F766" s="192"/>
    </row>
    <row r="767" spans="4:6" ht="12.75">
      <c r="D767" s="192"/>
      <c r="E767" s="192"/>
      <c r="F767" s="192"/>
    </row>
    <row r="768" spans="4:6" ht="12.75">
      <c r="D768" s="192"/>
      <c r="E768" s="192"/>
      <c r="F768" s="192"/>
    </row>
    <row r="769" spans="4:6" ht="12.75">
      <c r="D769" s="192"/>
      <c r="E769" s="192"/>
      <c r="F769" s="192"/>
    </row>
    <row r="770" spans="4:6" ht="12.75">
      <c r="D770" s="192"/>
      <c r="E770" s="192"/>
      <c r="F770" s="192"/>
    </row>
    <row r="771" spans="4:6" ht="12.75">
      <c r="D771" s="192"/>
      <c r="E771" s="192"/>
      <c r="F771" s="192"/>
    </row>
    <row r="772" spans="4:6" ht="12.75">
      <c r="D772" s="192"/>
      <c r="E772" s="192"/>
      <c r="F772" s="192"/>
    </row>
    <row r="773" spans="4:6" ht="12.75">
      <c r="D773" s="192"/>
      <c r="E773" s="192"/>
      <c r="F773" s="192"/>
    </row>
    <row r="774" spans="4:6" ht="12.75">
      <c r="D774" s="192"/>
      <c r="E774" s="192"/>
      <c r="F774" s="192"/>
    </row>
    <row r="775" spans="4:6" ht="12.75">
      <c r="D775" s="192"/>
      <c r="E775" s="192"/>
      <c r="F775" s="192"/>
    </row>
    <row r="776" spans="4:6" ht="12.75">
      <c r="D776" s="192"/>
      <c r="E776" s="192"/>
      <c r="F776" s="192"/>
    </row>
    <row r="777" spans="4:6" ht="12.75">
      <c r="D777" s="192"/>
      <c r="E777" s="192"/>
      <c r="F777" s="192"/>
    </row>
    <row r="778" spans="4:6" ht="12.75">
      <c r="D778" s="192"/>
      <c r="E778" s="192"/>
      <c r="F778" s="192"/>
    </row>
    <row r="779" spans="4:6" ht="12.75">
      <c r="D779" s="192"/>
      <c r="E779" s="192"/>
      <c r="F779" s="192"/>
    </row>
    <row r="780" spans="4:6" ht="12.75">
      <c r="D780" s="192"/>
      <c r="E780" s="192"/>
      <c r="F780" s="192"/>
    </row>
    <row r="781" spans="4:6" ht="12.75">
      <c r="D781" s="192"/>
      <c r="E781" s="192"/>
      <c r="F781" s="192"/>
    </row>
    <row r="782" spans="4:6" ht="12.75">
      <c r="D782" s="192"/>
      <c r="E782" s="192"/>
      <c r="F782" s="192"/>
    </row>
    <row r="783" spans="4:6" ht="12.75">
      <c r="D783" s="192"/>
      <c r="E783" s="192"/>
      <c r="F783" s="192"/>
    </row>
    <row r="784" spans="4:6" ht="12.75">
      <c r="D784" s="192"/>
      <c r="E784" s="192"/>
      <c r="F784" s="192"/>
    </row>
    <row r="785" spans="4:6" ht="12.75">
      <c r="D785" s="192"/>
      <c r="E785" s="192"/>
      <c r="F785" s="192"/>
    </row>
    <row r="786" spans="4:6" ht="12.75">
      <c r="D786" s="192"/>
      <c r="E786" s="192"/>
      <c r="F786" s="192"/>
    </row>
    <row r="787" spans="4:6" ht="12.75">
      <c r="D787" s="192"/>
      <c r="E787" s="192"/>
      <c r="F787" s="192"/>
    </row>
    <row r="788" spans="4:6" ht="12.75">
      <c r="D788" s="192"/>
      <c r="E788" s="192"/>
      <c r="F788" s="192"/>
    </row>
    <row r="789" spans="4:6" ht="12.75">
      <c r="D789" s="192"/>
      <c r="E789" s="192"/>
      <c r="F789" s="192"/>
    </row>
    <row r="790" spans="4:6" ht="12.75">
      <c r="D790" s="192"/>
      <c r="E790" s="192"/>
      <c r="F790" s="192"/>
    </row>
    <row r="791" spans="4:6" ht="12.75">
      <c r="D791" s="192"/>
      <c r="E791" s="192"/>
      <c r="F791" s="192"/>
    </row>
    <row r="792" spans="4:6" ht="12.75">
      <c r="D792" s="192"/>
      <c r="E792" s="192"/>
      <c r="F792" s="192"/>
    </row>
    <row r="793" spans="4:6" ht="12.75">
      <c r="D793" s="192"/>
      <c r="E793" s="192"/>
      <c r="F793" s="192"/>
    </row>
    <row r="794" spans="4:6" ht="12.75">
      <c r="D794" s="192"/>
      <c r="E794" s="192"/>
      <c r="F794" s="192"/>
    </row>
    <row r="795" spans="4:6" ht="12.75">
      <c r="D795" s="192"/>
      <c r="E795" s="192"/>
      <c r="F795" s="192"/>
    </row>
    <row r="796" spans="4:6" ht="12.75">
      <c r="D796" s="192"/>
      <c r="E796" s="192"/>
      <c r="F796" s="192"/>
    </row>
    <row r="797" spans="4:6" ht="12.75">
      <c r="D797" s="192"/>
      <c r="E797" s="192"/>
      <c r="F797" s="192"/>
    </row>
    <row r="798" spans="4:6" ht="12.75">
      <c r="D798" s="192"/>
      <c r="E798" s="192"/>
      <c r="F798" s="192"/>
    </row>
    <row r="799" spans="4:6" ht="12.75">
      <c r="D799" s="192"/>
      <c r="E799" s="192"/>
      <c r="F799" s="192"/>
    </row>
    <row r="800" spans="4:6" ht="12.75">
      <c r="D800" s="192"/>
      <c r="E800" s="192"/>
      <c r="F800" s="192"/>
    </row>
    <row r="801" spans="4:6" ht="12.75">
      <c r="D801" s="192"/>
      <c r="E801" s="192"/>
      <c r="F801" s="192"/>
    </row>
    <row r="802" spans="4:6" ht="12.75">
      <c r="D802" s="192"/>
      <c r="E802" s="192"/>
      <c r="F802" s="192"/>
    </row>
    <row r="803" spans="4:6" ht="12.75">
      <c r="D803" s="192"/>
      <c r="E803" s="192"/>
      <c r="F803" s="192"/>
    </row>
    <row r="804" spans="4:6" ht="12.75">
      <c r="D804" s="192"/>
      <c r="E804" s="192"/>
      <c r="F804" s="192"/>
    </row>
    <row r="805" spans="4:6" ht="12.75">
      <c r="D805" s="192"/>
      <c r="E805" s="192"/>
      <c r="F805" s="192"/>
    </row>
    <row r="806" spans="4:6" ht="12.75">
      <c r="D806" s="192"/>
      <c r="E806" s="192"/>
      <c r="F806" s="192"/>
    </row>
    <row r="807" spans="4:6" ht="12.75">
      <c r="D807" s="192"/>
      <c r="E807" s="192"/>
      <c r="F807" s="192"/>
    </row>
    <row r="808" spans="4:6" ht="12.75">
      <c r="D808" s="192"/>
      <c r="E808" s="192"/>
      <c r="F808" s="192"/>
    </row>
    <row r="809" spans="4:6" ht="12.75">
      <c r="D809" s="192"/>
      <c r="E809" s="192"/>
      <c r="F809" s="192"/>
    </row>
    <row r="810" spans="4:6" ht="12.75">
      <c r="D810" s="192"/>
      <c r="E810" s="192"/>
      <c r="F810" s="192"/>
    </row>
    <row r="811" spans="4:6" ht="12.75">
      <c r="D811" s="192"/>
      <c r="E811" s="192"/>
      <c r="F811" s="192"/>
    </row>
    <row r="812" spans="4:6" ht="12.75">
      <c r="D812" s="192"/>
      <c r="E812" s="192"/>
      <c r="F812" s="192"/>
    </row>
    <row r="813" spans="4:6" ht="12.75">
      <c r="D813" s="192"/>
      <c r="E813" s="192"/>
      <c r="F813" s="192"/>
    </row>
    <row r="814" spans="4:6" ht="12.75">
      <c r="D814" s="192"/>
      <c r="E814" s="192"/>
      <c r="F814" s="192"/>
    </row>
    <row r="815" spans="4:6" ht="12.75">
      <c r="D815" s="192"/>
      <c r="E815" s="192"/>
      <c r="F815" s="192"/>
    </row>
    <row r="816" spans="4:6" ht="12.75">
      <c r="D816" s="192"/>
      <c r="E816" s="192"/>
      <c r="F816" s="192"/>
    </row>
    <row r="817" spans="4:6" ht="12.75">
      <c r="D817" s="192"/>
      <c r="E817" s="192"/>
      <c r="F817" s="192"/>
    </row>
    <row r="818" spans="4:6" ht="12.75">
      <c r="D818" s="192"/>
      <c r="E818" s="192"/>
      <c r="F818" s="192"/>
    </row>
    <row r="819" spans="4:6" ht="12.75">
      <c r="D819" s="192"/>
      <c r="E819" s="192"/>
      <c r="F819" s="192"/>
    </row>
    <row r="820" spans="4:6" ht="12.75">
      <c r="D820" s="192"/>
      <c r="E820" s="192"/>
      <c r="F820" s="192"/>
    </row>
    <row r="821" spans="4:6" ht="12.75">
      <c r="D821" s="192"/>
      <c r="E821" s="192"/>
      <c r="F821" s="192"/>
    </row>
    <row r="822" spans="4:6" ht="12.75">
      <c r="D822" s="192"/>
      <c r="E822" s="192"/>
      <c r="F822" s="192"/>
    </row>
    <row r="823" spans="4:6" ht="12.75">
      <c r="D823" s="192"/>
      <c r="E823" s="192"/>
      <c r="F823" s="192"/>
    </row>
    <row r="824" spans="4:6" ht="12.75">
      <c r="D824" s="192"/>
      <c r="E824" s="192"/>
      <c r="F824" s="192"/>
    </row>
    <row r="825" spans="4:6" ht="12.75">
      <c r="D825" s="192"/>
      <c r="E825" s="192"/>
      <c r="F825" s="192"/>
    </row>
    <row r="826" spans="4:6" ht="12.75">
      <c r="D826" s="192"/>
      <c r="E826" s="192"/>
      <c r="F826" s="192"/>
    </row>
    <row r="827" spans="4:6" ht="12.75">
      <c r="D827" s="192"/>
      <c r="E827" s="192"/>
      <c r="F827" s="192"/>
    </row>
    <row r="828" spans="4:6" ht="12.75">
      <c r="D828" s="192"/>
      <c r="E828" s="192"/>
      <c r="F828" s="192"/>
    </row>
    <row r="829" spans="4:6" ht="12.75">
      <c r="D829" s="192"/>
      <c r="E829" s="192"/>
      <c r="F829" s="192"/>
    </row>
    <row r="830" spans="4:6" ht="12.75">
      <c r="D830" s="192"/>
      <c r="E830" s="192"/>
      <c r="F830" s="192"/>
    </row>
    <row r="831" spans="4:6" ht="12.75">
      <c r="D831" s="192"/>
      <c r="E831" s="192"/>
      <c r="F831" s="192"/>
    </row>
    <row r="832" spans="4:6" ht="12.75">
      <c r="D832" s="192"/>
      <c r="E832" s="192"/>
      <c r="F832" s="192"/>
    </row>
    <row r="833" spans="4:6" ht="12.75">
      <c r="D833" s="192"/>
      <c r="E833" s="192"/>
      <c r="F833" s="192"/>
    </row>
    <row r="834" spans="4:6" ht="12.75">
      <c r="D834" s="192"/>
      <c r="E834" s="192"/>
      <c r="F834" s="192"/>
    </row>
    <row r="835" spans="4:6" ht="12.75">
      <c r="D835" s="192"/>
      <c r="E835" s="192"/>
      <c r="F835" s="192"/>
    </row>
    <row r="836" spans="4:6" ht="12.75">
      <c r="D836" s="192"/>
      <c r="E836" s="192"/>
      <c r="F836" s="192"/>
    </row>
    <row r="837" spans="4:6" ht="12.75">
      <c r="D837" s="192"/>
      <c r="E837" s="192"/>
      <c r="F837" s="192"/>
    </row>
    <row r="838" spans="4:6" ht="12.75">
      <c r="D838" s="192"/>
      <c r="E838" s="192"/>
      <c r="F838" s="192"/>
    </row>
    <row r="839" spans="4:6" ht="12.75">
      <c r="D839" s="192"/>
      <c r="E839" s="192"/>
      <c r="F839" s="192"/>
    </row>
    <row r="840" spans="4:6" ht="12.75">
      <c r="D840" s="192"/>
      <c r="E840" s="192"/>
      <c r="F840" s="192"/>
    </row>
    <row r="841" spans="4:6" ht="12.75">
      <c r="D841" s="192"/>
      <c r="E841" s="192"/>
      <c r="F841" s="192"/>
    </row>
    <row r="842" spans="4:6" ht="12.75">
      <c r="D842" s="192"/>
      <c r="E842" s="192"/>
      <c r="F842" s="192"/>
    </row>
    <row r="843" spans="4:6" ht="12.75">
      <c r="D843" s="192"/>
      <c r="E843" s="192"/>
      <c r="F843" s="192"/>
    </row>
    <row r="844" spans="4:6" ht="12.75">
      <c r="D844" s="192"/>
      <c r="E844" s="192"/>
      <c r="F844" s="192"/>
    </row>
    <row r="845" spans="4:6" ht="12.75">
      <c r="D845" s="192"/>
      <c r="E845" s="192"/>
      <c r="F845" s="192"/>
    </row>
    <row r="846" spans="4:6" ht="12.75">
      <c r="D846" s="192"/>
      <c r="E846" s="192"/>
      <c r="F846" s="192"/>
    </row>
    <row r="847" spans="4:6" ht="12.75">
      <c r="D847" s="192"/>
      <c r="E847" s="192"/>
      <c r="F847" s="192"/>
    </row>
    <row r="848" spans="4:6" ht="12.75">
      <c r="D848" s="192"/>
      <c r="E848" s="192"/>
      <c r="F848" s="192"/>
    </row>
    <row r="849" spans="4:6" ht="12.75">
      <c r="D849" s="192"/>
      <c r="E849" s="192"/>
      <c r="F849" s="192"/>
    </row>
    <row r="850" spans="4:6" ht="12.75">
      <c r="D850" s="192"/>
      <c r="E850" s="192"/>
      <c r="F850" s="192"/>
    </row>
    <row r="851" spans="4:6" ht="12.75">
      <c r="D851" s="192"/>
      <c r="E851" s="192"/>
      <c r="F851" s="192"/>
    </row>
    <row r="852" spans="4:6" ht="12.75">
      <c r="D852" s="192"/>
      <c r="E852" s="192"/>
      <c r="F852" s="192"/>
    </row>
    <row r="853" spans="4:6" ht="12.75">
      <c r="D853" s="192"/>
      <c r="E853" s="192"/>
      <c r="F853" s="192"/>
    </row>
    <row r="854" spans="4:6" ht="12.75">
      <c r="D854" s="192"/>
      <c r="E854" s="192"/>
      <c r="F854" s="192"/>
    </row>
    <row r="855" spans="4:6" ht="12.75">
      <c r="D855" s="192"/>
      <c r="E855" s="192"/>
      <c r="F855" s="192"/>
    </row>
    <row r="856" spans="4:6" ht="12.75">
      <c r="D856" s="192"/>
      <c r="E856" s="192"/>
      <c r="F856" s="192"/>
    </row>
    <row r="857" spans="4:6" ht="12.75">
      <c r="D857" s="192"/>
      <c r="E857" s="192"/>
      <c r="F857" s="192"/>
    </row>
    <row r="858" spans="4:6" ht="12.75">
      <c r="D858" s="192"/>
      <c r="E858" s="192"/>
      <c r="F858" s="192"/>
    </row>
    <row r="859" spans="4:6" ht="12.75">
      <c r="D859" s="192"/>
      <c r="E859" s="192"/>
      <c r="F859" s="192"/>
    </row>
    <row r="860" spans="4:6" ht="12.75">
      <c r="D860" s="192"/>
      <c r="E860" s="192"/>
      <c r="F860" s="192"/>
    </row>
    <row r="861" spans="4:6" ht="12.75">
      <c r="D861" s="192"/>
      <c r="E861" s="192"/>
      <c r="F861" s="192"/>
    </row>
    <row r="862" spans="4:6" ht="12.75">
      <c r="D862" s="192"/>
      <c r="E862" s="192"/>
      <c r="F862" s="192"/>
    </row>
    <row r="863" spans="4:6" ht="12.75">
      <c r="D863" s="192"/>
      <c r="E863" s="192"/>
      <c r="F863" s="192"/>
    </row>
    <row r="864" spans="4:6" ht="12.75">
      <c r="D864" s="192"/>
      <c r="E864" s="192"/>
      <c r="F864" s="192"/>
    </row>
    <row r="865" spans="4:6" ht="12.75">
      <c r="D865" s="192"/>
      <c r="E865" s="192"/>
      <c r="F865" s="192"/>
    </row>
    <row r="866" spans="4:6" ht="12.75">
      <c r="D866" s="192"/>
      <c r="E866" s="192"/>
      <c r="F866" s="192"/>
    </row>
    <row r="867" spans="4:6" ht="12.75">
      <c r="D867" s="192"/>
      <c r="E867" s="192"/>
      <c r="F867" s="192"/>
    </row>
    <row r="868" spans="4:6" ht="12.75">
      <c r="D868" s="192"/>
      <c r="E868" s="192"/>
      <c r="F868" s="192"/>
    </row>
    <row r="869" spans="4:6" ht="12.75">
      <c r="D869" s="192"/>
      <c r="E869" s="192"/>
      <c r="F869" s="192"/>
    </row>
    <row r="870" spans="4:6" ht="12.75">
      <c r="D870" s="192"/>
      <c r="E870" s="192"/>
      <c r="F870" s="192"/>
    </row>
    <row r="871" spans="4:6" ht="12.75">
      <c r="D871" s="192"/>
      <c r="E871" s="192"/>
      <c r="F871" s="192"/>
    </row>
    <row r="872" spans="4:6" ht="12.75">
      <c r="D872" s="192"/>
      <c r="E872" s="192"/>
      <c r="F872" s="192"/>
    </row>
    <row r="873" spans="4:6" ht="12.75">
      <c r="D873" s="192"/>
      <c r="E873" s="192"/>
      <c r="F873" s="192"/>
    </row>
    <row r="874" spans="4:6" ht="12.75">
      <c r="D874" s="192"/>
      <c r="E874" s="192"/>
      <c r="F874" s="192"/>
    </row>
    <row r="875" spans="4:6" ht="12.75">
      <c r="D875" s="192"/>
      <c r="E875" s="192"/>
      <c r="F875" s="192"/>
    </row>
    <row r="876" spans="4:6" ht="12.75">
      <c r="D876" s="192"/>
      <c r="E876" s="192"/>
      <c r="F876" s="192"/>
    </row>
    <row r="877" spans="4:6" ht="12.75">
      <c r="D877" s="192"/>
      <c r="E877" s="192"/>
      <c r="F877" s="192"/>
    </row>
    <row r="878" spans="4:6" ht="12.75">
      <c r="D878" s="192"/>
      <c r="E878" s="192"/>
      <c r="F878" s="192"/>
    </row>
    <row r="879" spans="4:6" ht="12.75">
      <c r="D879" s="192"/>
      <c r="E879" s="192"/>
      <c r="F879" s="192"/>
    </row>
    <row r="880" spans="4:6" ht="12.75">
      <c r="D880" s="192"/>
      <c r="E880" s="192"/>
      <c r="F880" s="192"/>
    </row>
    <row r="881" spans="4:6" ht="12.75">
      <c r="D881" s="192"/>
      <c r="E881" s="192"/>
      <c r="F881" s="192"/>
    </row>
    <row r="882" spans="4:6" ht="12.75">
      <c r="D882" s="192"/>
      <c r="E882" s="192"/>
      <c r="F882" s="192"/>
    </row>
    <row r="883" spans="4:6" ht="12.75">
      <c r="D883" s="192"/>
      <c r="E883" s="192"/>
      <c r="F883" s="192"/>
    </row>
    <row r="884" spans="4:6" ht="12.75">
      <c r="D884" s="192"/>
      <c r="E884" s="192"/>
      <c r="F884" s="192"/>
    </row>
    <row r="885" spans="4:6" ht="12.75">
      <c r="D885" s="192"/>
      <c r="E885" s="192"/>
      <c r="F885" s="192"/>
    </row>
    <row r="886" spans="4:6" ht="12.75">
      <c r="D886" s="192"/>
      <c r="E886" s="192"/>
      <c r="F886" s="192"/>
    </row>
    <row r="887" spans="4:6" ht="12.75">
      <c r="D887" s="192"/>
      <c r="E887" s="192"/>
      <c r="F887" s="192"/>
    </row>
    <row r="888" spans="4:6" ht="12.75">
      <c r="D888" s="192"/>
      <c r="E888" s="192"/>
      <c r="F888" s="192"/>
    </row>
    <row r="889" spans="4:6" ht="12.75">
      <c r="D889" s="192"/>
      <c r="E889" s="192"/>
      <c r="F889" s="192"/>
    </row>
    <row r="890" spans="4:6" ht="12.75">
      <c r="D890" s="192"/>
      <c r="E890" s="192"/>
      <c r="F890" s="192"/>
    </row>
    <row r="891" spans="4:6" ht="12.75">
      <c r="D891" s="192"/>
      <c r="E891" s="192"/>
      <c r="F891" s="192"/>
    </row>
    <row r="892" spans="4:6" ht="12.75">
      <c r="D892" s="192"/>
      <c r="E892" s="192"/>
      <c r="F892" s="192"/>
    </row>
    <row r="893" spans="4:6" ht="12.75">
      <c r="D893" s="192"/>
      <c r="E893" s="192"/>
      <c r="F893" s="192"/>
    </row>
    <row r="894" spans="4:6" ht="12.75">
      <c r="D894" s="192"/>
      <c r="E894" s="192"/>
      <c r="F894" s="192"/>
    </row>
    <row r="895" spans="4:6" ht="12.75">
      <c r="D895" s="192"/>
      <c r="E895" s="192"/>
      <c r="F895" s="192"/>
    </row>
    <row r="896" spans="4:6" ht="12.75">
      <c r="D896" s="192"/>
      <c r="E896" s="192"/>
      <c r="F896" s="192"/>
    </row>
    <row r="897" spans="4:6" ht="12.75">
      <c r="D897" s="192"/>
      <c r="E897" s="192"/>
      <c r="F897" s="192"/>
    </row>
    <row r="898" spans="4:6" ht="12.75">
      <c r="D898" s="192"/>
      <c r="E898" s="192"/>
      <c r="F898" s="192"/>
    </row>
    <row r="899" spans="4:6" ht="12.75">
      <c r="D899" s="192"/>
      <c r="E899" s="192"/>
      <c r="F899" s="192"/>
    </row>
    <row r="900" spans="4:6" ht="12.75">
      <c r="D900" s="192"/>
      <c r="E900" s="192"/>
      <c r="F900" s="192"/>
    </row>
    <row r="901" spans="4:6" ht="12.75">
      <c r="D901" s="192"/>
      <c r="E901" s="192"/>
      <c r="F901" s="192"/>
    </row>
    <row r="902" spans="4:6" ht="12.75">
      <c r="D902" s="192"/>
      <c r="E902" s="192"/>
      <c r="F902" s="192"/>
    </row>
    <row r="903" spans="4:6" ht="12.75">
      <c r="D903" s="192"/>
      <c r="E903" s="192"/>
      <c r="F903" s="192"/>
    </row>
    <row r="904" spans="4:6" ht="12.75">
      <c r="D904" s="192"/>
      <c r="E904" s="192"/>
      <c r="F904" s="192"/>
    </row>
    <row r="905" spans="4:6" ht="12.75">
      <c r="D905" s="192"/>
      <c r="E905" s="192"/>
      <c r="F905" s="192"/>
    </row>
    <row r="906" spans="4:6" ht="12.75">
      <c r="D906" s="192"/>
      <c r="E906" s="192"/>
      <c r="F906" s="192"/>
    </row>
    <row r="907" spans="4:6" ht="12.75">
      <c r="D907" s="192"/>
      <c r="E907" s="192"/>
      <c r="F907" s="192"/>
    </row>
    <row r="908" spans="4:6" ht="12.75">
      <c r="D908" s="192"/>
      <c r="E908" s="192"/>
      <c r="F908" s="192"/>
    </row>
    <row r="909" spans="4:6" ht="12.75">
      <c r="D909" s="192"/>
      <c r="E909" s="192"/>
      <c r="F909" s="192"/>
    </row>
    <row r="910" spans="4:6" ht="12.75">
      <c r="D910" s="192"/>
      <c r="E910" s="192"/>
      <c r="F910" s="192"/>
    </row>
    <row r="911" spans="4:6" ht="12.75">
      <c r="D911" s="192"/>
      <c r="E911" s="192"/>
      <c r="F911" s="192"/>
    </row>
    <row r="912" spans="4:6" ht="12.75">
      <c r="D912" s="192"/>
      <c r="E912" s="192"/>
      <c r="F912" s="192"/>
    </row>
    <row r="913" spans="4:6" ht="12.75">
      <c r="D913" s="192"/>
      <c r="E913" s="192"/>
      <c r="F913" s="192"/>
    </row>
    <row r="914" spans="4:6" ht="12.75">
      <c r="D914" s="192"/>
      <c r="E914" s="192"/>
      <c r="F914" s="192"/>
    </row>
    <row r="915" spans="4:6" ht="12.75">
      <c r="D915" s="192"/>
      <c r="E915" s="192"/>
      <c r="F915" s="192"/>
    </row>
    <row r="916" spans="4:6" ht="12.75">
      <c r="D916" s="192"/>
      <c r="E916" s="192"/>
      <c r="F916" s="192"/>
    </row>
    <row r="917" spans="4:6" ht="12.75">
      <c r="D917" s="192"/>
      <c r="E917" s="192"/>
      <c r="F917" s="192"/>
    </row>
    <row r="918" spans="4:6" ht="12.75">
      <c r="D918" s="192"/>
      <c r="E918" s="192"/>
      <c r="F918" s="192"/>
    </row>
    <row r="919" spans="4:6" ht="12.75">
      <c r="D919" s="192"/>
      <c r="E919" s="192"/>
      <c r="F919" s="192"/>
    </row>
    <row r="920" spans="4:6" ht="12.75">
      <c r="D920" s="192"/>
      <c r="E920" s="192"/>
      <c r="F920" s="192"/>
    </row>
    <row r="921" spans="4:6" ht="12.75">
      <c r="D921" s="192"/>
      <c r="E921" s="192"/>
      <c r="F921" s="192"/>
    </row>
    <row r="922" spans="4:6" ht="12.75">
      <c r="D922" s="192"/>
      <c r="E922" s="192"/>
      <c r="F922" s="192"/>
    </row>
    <row r="923" spans="4:6" ht="12.75">
      <c r="D923" s="192"/>
      <c r="E923" s="192"/>
      <c r="F923" s="192"/>
    </row>
    <row r="924" spans="4:6" ht="12.75">
      <c r="D924" s="192"/>
      <c r="E924" s="192"/>
      <c r="F924" s="192"/>
    </row>
    <row r="925" spans="4:6" ht="12.75">
      <c r="D925" s="192"/>
      <c r="E925" s="192"/>
      <c r="F925" s="192"/>
    </row>
    <row r="926" spans="4:6" ht="12.75">
      <c r="D926" s="192"/>
      <c r="E926" s="192"/>
      <c r="F926" s="192"/>
    </row>
    <row r="927" spans="4:6" ht="12.75">
      <c r="D927" s="192"/>
      <c r="E927" s="192"/>
      <c r="F927" s="192"/>
    </row>
    <row r="928" spans="4:6" ht="12.75">
      <c r="D928" s="192"/>
      <c r="E928" s="192"/>
      <c r="F928" s="192"/>
    </row>
    <row r="929" spans="4:6" ht="12.75">
      <c r="D929" s="192"/>
      <c r="E929" s="192"/>
      <c r="F929" s="192"/>
    </row>
    <row r="930" spans="4:6" ht="12.75">
      <c r="D930" s="192"/>
      <c r="E930" s="192"/>
      <c r="F930" s="192"/>
    </row>
    <row r="931" spans="4:6" ht="12.75">
      <c r="D931" s="192"/>
      <c r="E931" s="192"/>
      <c r="F931" s="192"/>
    </row>
    <row r="932" spans="4:6" ht="12.75">
      <c r="D932" s="192"/>
      <c r="E932" s="192"/>
      <c r="F932" s="192"/>
    </row>
    <row r="933" spans="4:6" ht="12.75">
      <c r="D933" s="192"/>
      <c r="E933" s="192"/>
      <c r="F933" s="192"/>
    </row>
    <row r="934" spans="4:6" ht="12.75">
      <c r="D934" s="192"/>
      <c r="E934" s="192"/>
      <c r="F934" s="192"/>
    </row>
    <row r="935" spans="4:6" ht="12.75">
      <c r="D935" s="192"/>
      <c r="E935" s="192"/>
      <c r="F935" s="192"/>
    </row>
    <row r="936" spans="4:6" ht="12.75">
      <c r="D936" s="192"/>
      <c r="E936" s="192"/>
      <c r="F936" s="192"/>
    </row>
    <row r="937" spans="4:6" ht="12.75">
      <c r="D937" s="192"/>
      <c r="E937" s="192"/>
      <c r="F937" s="192"/>
    </row>
    <row r="938" spans="4:6" ht="12.75">
      <c r="D938" s="192"/>
      <c r="E938" s="192"/>
      <c r="F938" s="192"/>
    </row>
    <row r="939" spans="4:6" ht="12.75">
      <c r="D939" s="192"/>
      <c r="E939" s="192"/>
      <c r="F939" s="192"/>
    </row>
    <row r="940" spans="4:6" ht="12.75">
      <c r="D940" s="192"/>
      <c r="E940" s="192"/>
      <c r="F940" s="192"/>
    </row>
    <row r="941" spans="4:6" ht="12.75">
      <c r="D941" s="192"/>
      <c r="E941" s="192"/>
      <c r="F941" s="192"/>
    </row>
    <row r="942" spans="4:6" ht="12.75">
      <c r="D942" s="192"/>
      <c r="E942" s="192"/>
      <c r="F942" s="192"/>
    </row>
    <row r="943" spans="4:6" ht="12.75">
      <c r="D943" s="192"/>
      <c r="E943" s="192"/>
      <c r="F943" s="192"/>
    </row>
    <row r="944" spans="4:6" ht="12.75">
      <c r="D944" s="192"/>
      <c r="E944" s="192"/>
      <c r="F944" s="192"/>
    </row>
    <row r="945" spans="4:6" ht="12.75">
      <c r="D945" s="192"/>
      <c r="E945" s="192"/>
      <c r="F945" s="192"/>
    </row>
    <row r="946" spans="4:6" ht="12.75">
      <c r="D946" s="192"/>
      <c r="E946" s="192"/>
      <c r="F946" s="192"/>
    </row>
    <row r="947" spans="4:6" ht="12.75">
      <c r="D947" s="192"/>
      <c r="E947" s="192"/>
      <c r="F947" s="192"/>
    </row>
    <row r="948" spans="4:6" ht="12.75">
      <c r="D948" s="192"/>
      <c r="E948" s="192"/>
      <c r="F948" s="192"/>
    </row>
    <row r="949" spans="4:6" ht="12.75">
      <c r="D949" s="192"/>
      <c r="E949" s="192"/>
      <c r="F949" s="192"/>
    </row>
    <row r="950" spans="4:6" ht="12.75">
      <c r="D950" s="192"/>
      <c r="E950" s="192"/>
      <c r="F950" s="192"/>
    </row>
    <row r="951" spans="4:6" ht="12.75">
      <c r="D951" s="192"/>
      <c r="E951" s="192"/>
      <c r="F951" s="192"/>
    </row>
    <row r="952" spans="4:6" ht="12.75">
      <c r="D952" s="192"/>
      <c r="E952" s="192"/>
      <c r="F952" s="192"/>
    </row>
    <row r="953" spans="4:6" ht="12.75">
      <c r="D953" s="192"/>
      <c r="E953" s="192"/>
      <c r="F953" s="192"/>
    </row>
    <row r="954" spans="4:6" ht="12.75">
      <c r="D954" s="192"/>
      <c r="E954" s="192"/>
      <c r="F954" s="192"/>
    </row>
    <row r="955" spans="4:6" ht="12.75">
      <c r="D955" s="192"/>
      <c r="E955" s="192"/>
      <c r="F955" s="192"/>
    </row>
    <row r="956" spans="4:6" ht="12.75">
      <c r="D956" s="192"/>
      <c r="E956" s="192"/>
      <c r="F956" s="192"/>
    </row>
    <row r="957" spans="4:6" ht="12.75">
      <c r="D957" s="192"/>
      <c r="E957" s="192"/>
      <c r="F957" s="192"/>
    </row>
    <row r="958" spans="4:6" ht="12.75">
      <c r="D958" s="192"/>
      <c r="E958" s="192"/>
      <c r="F958" s="192"/>
    </row>
    <row r="959" spans="4:6" ht="12.75">
      <c r="D959" s="192"/>
      <c r="E959" s="192"/>
      <c r="F959" s="192"/>
    </row>
    <row r="960" spans="4:6" ht="12.75">
      <c r="D960" s="192"/>
      <c r="E960" s="192"/>
      <c r="F960" s="192"/>
    </row>
    <row r="961" spans="4:6" ht="12.75">
      <c r="D961" s="192"/>
      <c r="E961" s="192"/>
      <c r="F961" s="192"/>
    </row>
    <row r="962" spans="4:6" ht="12.75">
      <c r="D962" s="192"/>
      <c r="E962" s="192"/>
      <c r="F962" s="192"/>
    </row>
    <row r="963" spans="4:6" ht="12.75">
      <c r="D963" s="192"/>
      <c r="E963" s="192"/>
      <c r="F963" s="192"/>
    </row>
    <row r="964" spans="4:6" ht="12.75">
      <c r="D964" s="192"/>
      <c r="E964" s="192"/>
      <c r="F964" s="192"/>
    </row>
    <row r="965" spans="4:6" ht="12.75">
      <c r="D965" s="192"/>
      <c r="E965" s="192"/>
      <c r="F965" s="192"/>
    </row>
    <row r="966" spans="4:6" ht="12.75">
      <c r="D966" s="192"/>
      <c r="E966" s="192"/>
      <c r="F966" s="192"/>
    </row>
    <row r="967" spans="4:6" ht="12.75">
      <c r="D967" s="192"/>
      <c r="E967" s="192"/>
      <c r="F967" s="192"/>
    </row>
    <row r="968" spans="4:6" ht="12.75">
      <c r="D968" s="192"/>
      <c r="E968" s="192"/>
      <c r="F968" s="192"/>
    </row>
    <row r="969" spans="4:6" ht="12.75">
      <c r="D969" s="192"/>
      <c r="E969" s="192"/>
      <c r="F969" s="192"/>
    </row>
    <row r="970" spans="4:6" ht="12.75">
      <c r="D970" s="192"/>
      <c r="E970" s="192"/>
      <c r="F970" s="192"/>
    </row>
    <row r="971" spans="4:6" ht="12.75">
      <c r="D971" s="192"/>
      <c r="E971" s="192"/>
      <c r="F971" s="192"/>
    </row>
    <row r="972" spans="4:6" ht="12.75">
      <c r="D972" s="192"/>
      <c r="E972" s="192"/>
      <c r="F972" s="192"/>
    </row>
    <row r="973" spans="4:6" ht="12.75">
      <c r="D973" s="192"/>
      <c r="E973" s="192"/>
      <c r="F973" s="192"/>
    </row>
    <row r="974" spans="4:6" ht="12.75">
      <c r="D974" s="192"/>
      <c r="E974" s="192"/>
      <c r="F974" s="192"/>
    </row>
    <row r="975" spans="4:6" ht="12.75">
      <c r="D975" s="192"/>
      <c r="E975" s="192"/>
      <c r="F975" s="192"/>
    </row>
    <row r="976" spans="4:6" ht="12.75">
      <c r="D976" s="192"/>
      <c r="E976" s="192"/>
      <c r="F976" s="192"/>
    </row>
    <row r="977" spans="4:6" ht="12.75">
      <c r="D977" s="192"/>
      <c r="E977" s="192"/>
      <c r="F977" s="192"/>
    </row>
    <row r="978" spans="4:6" ht="12.75">
      <c r="D978" s="192"/>
      <c r="E978" s="192"/>
      <c r="F978" s="192"/>
    </row>
    <row r="979" spans="4:6" ht="12.75">
      <c r="D979" s="192"/>
      <c r="E979" s="192"/>
      <c r="F979" s="192"/>
    </row>
    <row r="980" spans="4:6" ht="12.75">
      <c r="D980" s="192"/>
      <c r="E980" s="192"/>
      <c r="F980" s="192"/>
    </row>
    <row r="981" spans="4:6" ht="12.75">
      <c r="D981" s="192"/>
      <c r="E981" s="192"/>
      <c r="F981" s="192"/>
    </row>
    <row r="982" spans="4:6" ht="12.75">
      <c r="D982" s="192"/>
      <c r="E982" s="192"/>
      <c r="F982" s="192"/>
    </row>
    <row r="983" spans="4:6" ht="12.75">
      <c r="D983" s="192"/>
      <c r="E983" s="192"/>
      <c r="F983" s="192"/>
    </row>
    <row r="984" spans="4:6" ht="12.75">
      <c r="D984" s="192"/>
      <c r="E984" s="192"/>
      <c r="F984" s="192"/>
    </row>
    <row r="985" spans="4:6" ht="12.75">
      <c r="D985" s="192"/>
      <c r="E985" s="192"/>
      <c r="F985" s="192"/>
    </row>
    <row r="986" spans="4:6" ht="12.75">
      <c r="D986" s="192"/>
      <c r="E986" s="192"/>
      <c r="F986" s="192"/>
    </row>
    <row r="987" spans="4:6" ht="12.75">
      <c r="D987" s="192"/>
      <c r="E987" s="192"/>
      <c r="F987" s="192"/>
    </row>
    <row r="988" spans="4:6" ht="12.75">
      <c r="D988" s="192"/>
      <c r="E988" s="192"/>
      <c r="F988" s="192"/>
    </row>
    <row r="989" spans="4:6" ht="12.75">
      <c r="D989" s="192"/>
      <c r="E989" s="192"/>
      <c r="F989" s="192"/>
    </row>
    <row r="990" spans="4:6" ht="12.75">
      <c r="D990" s="192"/>
      <c r="E990" s="192"/>
      <c r="F990" s="192"/>
    </row>
    <row r="991" spans="4:6" ht="12.75">
      <c r="D991" s="192"/>
      <c r="E991" s="192"/>
      <c r="F991" s="192"/>
    </row>
    <row r="992" spans="4:6" ht="12.75">
      <c r="D992" s="192"/>
      <c r="E992" s="192"/>
      <c r="F992" s="192"/>
    </row>
    <row r="993" spans="4:6" ht="12.75">
      <c r="D993" s="192"/>
      <c r="E993" s="192"/>
      <c r="F993" s="192"/>
    </row>
    <row r="994" spans="4:6" ht="12.75">
      <c r="D994" s="192"/>
      <c r="E994" s="192"/>
      <c r="F994" s="192"/>
    </row>
    <row r="995" spans="4:6" ht="12.75">
      <c r="D995" s="192"/>
      <c r="E995" s="192"/>
      <c r="F995" s="192"/>
    </row>
    <row r="996" spans="4:6" ht="12.75">
      <c r="D996" s="192"/>
      <c r="E996" s="192"/>
      <c r="F996" s="192"/>
    </row>
    <row r="997" spans="4:6" ht="12.75">
      <c r="D997" s="192"/>
      <c r="E997" s="192"/>
      <c r="F997" s="192"/>
    </row>
    <row r="998" spans="4:6" ht="12.75">
      <c r="D998" s="192"/>
      <c r="E998" s="192"/>
      <c r="F998" s="192"/>
    </row>
    <row r="999" spans="4:6" ht="12.75">
      <c r="D999" s="192"/>
      <c r="E999" s="192"/>
      <c r="F999" s="192"/>
    </row>
    <row r="1000" spans="4:6" ht="12.75">
      <c r="D1000" s="192"/>
      <c r="E1000" s="192"/>
      <c r="F1000" s="192"/>
    </row>
    <row r="1001" spans="4:6" ht="12.75">
      <c r="D1001" s="192"/>
      <c r="E1001" s="192"/>
      <c r="F1001" s="192"/>
    </row>
    <row r="1002" spans="4:6" ht="12.75">
      <c r="D1002" s="192"/>
      <c r="E1002" s="192"/>
      <c r="F1002" s="192"/>
    </row>
    <row r="1003" spans="4:6" ht="12.75">
      <c r="D1003" s="192"/>
      <c r="E1003" s="192"/>
      <c r="F1003" s="192"/>
    </row>
    <row r="1004" spans="4:6" ht="12.75">
      <c r="D1004" s="192"/>
      <c r="E1004" s="192"/>
      <c r="F1004" s="192"/>
    </row>
    <row r="1005" spans="4:6" ht="12.75">
      <c r="D1005" s="192"/>
      <c r="E1005" s="192"/>
      <c r="F1005" s="192"/>
    </row>
    <row r="1006" spans="4:6" ht="12.75">
      <c r="D1006" s="192"/>
      <c r="E1006" s="192"/>
      <c r="F1006" s="192"/>
    </row>
    <row r="1007" spans="4:6" ht="12.75">
      <c r="D1007" s="192"/>
      <c r="E1007" s="192"/>
      <c r="F1007" s="192"/>
    </row>
    <row r="1008" spans="4:6" ht="12.75">
      <c r="D1008" s="192"/>
      <c r="E1008" s="192"/>
      <c r="F1008" s="192"/>
    </row>
    <row r="1009" spans="4:6" ht="12.75">
      <c r="D1009" s="192"/>
      <c r="E1009" s="192"/>
      <c r="F1009" s="192"/>
    </row>
    <row r="1010" spans="4:6" ht="12.75">
      <c r="D1010" s="192"/>
      <c r="E1010" s="192"/>
      <c r="F1010" s="192"/>
    </row>
    <row r="1011" spans="4:6" ht="12.75">
      <c r="D1011" s="192"/>
      <c r="E1011" s="192"/>
      <c r="F1011" s="192"/>
    </row>
    <row r="1012" spans="4:6" ht="12.75">
      <c r="D1012" s="192"/>
      <c r="E1012" s="192"/>
      <c r="F1012" s="192"/>
    </row>
    <row r="1013" spans="4:6" ht="12.75">
      <c r="D1013" s="192"/>
      <c r="E1013" s="192"/>
      <c r="F1013" s="192"/>
    </row>
    <row r="1014" spans="4:6" ht="12.75">
      <c r="D1014" s="192"/>
      <c r="E1014" s="192"/>
      <c r="F1014" s="192"/>
    </row>
    <row r="1015" spans="4:6" ht="12.75">
      <c r="D1015" s="192"/>
      <c r="E1015" s="192"/>
      <c r="F1015" s="192"/>
    </row>
    <row r="1016" spans="4:6" ht="12.75">
      <c r="D1016" s="192"/>
      <c r="E1016" s="192"/>
      <c r="F1016" s="192"/>
    </row>
    <row r="1017" spans="4:6" ht="12.75">
      <c r="D1017" s="192"/>
      <c r="E1017" s="192"/>
      <c r="F1017" s="192"/>
    </row>
    <row r="1018" spans="4:6" ht="12.75">
      <c r="D1018" s="192"/>
      <c r="E1018" s="192"/>
      <c r="F1018" s="192"/>
    </row>
    <row r="1019" spans="4:6" ht="12.75">
      <c r="D1019" s="192"/>
      <c r="E1019" s="192"/>
      <c r="F1019" s="192"/>
    </row>
    <row r="1020" spans="4:6" ht="12.75">
      <c r="D1020" s="192"/>
      <c r="E1020" s="192"/>
      <c r="F1020" s="192"/>
    </row>
    <row r="1021" spans="4:6" ht="12.75">
      <c r="D1021" s="192"/>
      <c r="E1021" s="192"/>
      <c r="F1021" s="192"/>
    </row>
    <row r="1022" spans="4:6" ht="12.75">
      <c r="D1022" s="192"/>
      <c r="E1022" s="192"/>
      <c r="F1022" s="192"/>
    </row>
    <row r="1023" spans="4:6" ht="12.75">
      <c r="D1023" s="192"/>
      <c r="E1023" s="192"/>
      <c r="F1023" s="192"/>
    </row>
    <row r="1024" spans="4:6" ht="12.75">
      <c r="D1024" s="192"/>
      <c r="E1024" s="192"/>
      <c r="F1024" s="192"/>
    </row>
    <row r="1025" spans="4:6" ht="12.75">
      <c r="D1025" s="192"/>
      <c r="E1025" s="192"/>
      <c r="F1025" s="192"/>
    </row>
    <row r="1026" spans="4:6" ht="12.75">
      <c r="D1026" s="192"/>
      <c r="E1026" s="192"/>
      <c r="F1026" s="192"/>
    </row>
    <row r="1027" spans="4:6" ht="12.75">
      <c r="D1027" s="192"/>
      <c r="E1027" s="192"/>
      <c r="F1027" s="192"/>
    </row>
    <row r="1028" spans="4:6" ht="12.75">
      <c r="D1028" s="192"/>
      <c r="E1028" s="192"/>
      <c r="F1028" s="192"/>
    </row>
    <row r="1029" spans="4:6" ht="12.75">
      <c r="D1029" s="192"/>
      <c r="E1029" s="192"/>
      <c r="F1029" s="192"/>
    </row>
    <row r="1030" spans="4:6" ht="12.75">
      <c r="D1030" s="192"/>
      <c r="E1030" s="192"/>
      <c r="F1030" s="192"/>
    </row>
    <row r="1031" spans="4:6" ht="12.75">
      <c r="D1031" s="192"/>
      <c r="E1031" s="192"/>
      <c r="F1031" s="192"/>
    </row>
    <row r="1032" spans="4:6" ht="12.75">
      <c r="D1032" s="192"/>
      <c r="E1032" s="192"/>
      <c r="F1032" s="192"/>
    </row>
    <row r="1033" spans="4:6" ht="12.75">
      <c r="D1033" s="192"/>
      <c r="E1033" s="192"/>
      <c r="F1033" s="192"/>
    </row>
    <row r="1034" spans="4:6" ht="12.75">
      <c r="D1034" s="192"/>
      <c r="E1034" s="192"/>
      <c r="F1034" s="192"/>
    </row>
    <row r="1035" spans="4:6" ht="12.75">
      <c r="D1035" s="192"/>
      <c r="E1035" s="192"/>
      <c r="F1035" s="192"/>
    </row>
    <row r="1036" spans="4:6" ht="12.75">
      <c r="D1036" s="192"/>
      <c r="E1036" s="192"/>
      <c r="F1036" s="192"/>
    </row>
    <row r="1037" spans="4:6" ht="12.75">
      <c r="D1037" s="192"/>
      <c r="E1037" s="192"/>
      <c r="F1037" s="192"/>
    </row>
    <row r="1038" spans="4:6" ht="12.75">
      <c r="D1038" s="192"/>
      <c r="E1038" s="192"/>
      <c r="F1038" s="192"/>
    </row>
    <row r="1039" spans="4:6" ht="12.75">
      <c r="D1039" s="192"/>
      <c r="E1039" s="192"/>
      <c r="F1039" s="192"/>
    </row>
    <row r="1040" spans="4:6" ht="12.75">
      <c r="D1040" s="192"/>
      <c r="E1040" s="192"/>
      <c r="F1040" s="192"/>
    </row>
    <row r="1041" spans="4:6" ht="12.75">
      <c r="D1041" s="192"/>
      <c r="E1041" s="192"/>
      <c r="F1041" s="192"/>
    </row>
    <row r="1042" spans="4:6" ht="12.75">
      <c r="D1042" s="192"/>
      <c r="E1042" s="192"/>
      <c r="F1042" s="192"/>
    </row>
    <row r="1043" spans="4:6" ht="12.75">
      <c r="D1043" s="192"/>
      <c r="E1043" s="192"/>
      <c r="F1043" s="192"/>
    </row>
    <row r="1044" spans="4:6" ht="12.75">
      <c r="D1044" s="192"/>
      <c r="E1044" s="192"/>
      <c r="F1044" s="192"/>
    </row>
    <row r="1045" spans="4:6" ht="12.75">
      <c r="D1045" s="192"/>
      <c r="E1045" s="192"/>
      <c r="F1045" s="192"/>
    </row>
    <row r="1046" spans="4:6" ht="12.75">
      <c r="D1046" s="192"/>
      <c r="E1046" s="192"/>
      <c r="F1046" s="192"/>
    </row>
    <row r="1047" spans="4:6" ht="12.75">
      <c r="D1047" s="192"/>
      <c r="E1047" s="192"/>
      <c r="F1047" s="192"/>
    </row>
    <row r="1048" spans="4:6" ht="12.75">
      <c r="D1048" s="192"/>
      <c r="E1048" s="192"/>
      <c r="F1048" s="192"/>
    </row>
    <row r="1049" spans="4:6" ht="12.75">
      <c r="D1049" s="192"/>
      <c r="E1049" s="192"/>
      <c r="F1049" s="192"/>
    </row>
    <row r="1050" spans="4:6" ht="12.75">
      <c r="D1050" s="192"/>
      <c r="E1050" s="192"/>
      <c r="F1050" s="192"/>
    </row>
    <row r="1051" spans="4:6" ht="12.75">
      <c r="D1051" s="192"/>
      <c r="E1051" s="192"/>
      <c r="F1051" s="192"/>
    </row>
    <row r="1052" spans="4:6" ht="12.75">
      <c r="D1052" s="192"/>
      <c r="E1052" s="192"/>
      <c r="F1052" s="192"/>
    </row>
    <row r="1053" spans="4:6" ht="12.75">
      <c r="D1053" s="192"/>
      <c r="E1053" s="192"/>
      <c r="F1053" s="192"/>
    </row>
    <row r="1054" spans="4:6" ht="12.75">
      <c r="D1054" s="192"/>
      <c r="E1054" s="192"/>
      <c r="F1054" s="192"/>
    </row>
    <row r="1055" spans="4:6" ht="12.75">
      <c r="D1055" s="192"/>
      <c r="E1055" s="192"/>
      <c r="F1055" s="192"/>
    </row>
    <row r="1056" spans="4:6" ht="12.75">
      <c r="D1056" s="192"/>
      <c r="E1056" s="192"/>
      <c r="F1056" s="192"/>
    </row>
    <row r="1057" spans="4:6" ht="12.75">
      <c r="D1057" s="192"/>
      <c r="E1057" s="192"/>
      <c r="F1057" s="192"/>
    </row>
    <row r="1058" spans="4:6" ht="12.75">
      <c r="D1058" s="192"/>
      <c r="E1058" s="192"/>
      <c r="F1058" s="192"/>
    </row>
    <row r="1059" spans="4:6" ht="12.75">
      <c r="D1059" s="192"/>
      <c r="E1059" s="192"/>
      <c r="F1059" s="192"/>
    </row>
    <row r="1060" spans="4:6" ht="12.75">
      <c r="D1060" s="192"/>
      <c r="E1060" s="192"/>
      <c r="F1060" s="192"/>
    </row>
    <row r="1061" spans="4:6" ht="12.75">
      <c r="D1061" s="192"/>
      <c r="E1061" s="192"/>
      <c r="F1061" s="192"/>
    </row>
    <row r="1062" spans="4:6" ht="12.75">
      <c r="D1062" s="192"/>
      <c r="E1062" s="192"/>
      <c r="F1062" s="192"/>
    </row>
    <row r="1063" spans="4:6" ht="12.75">
      <c r="D1063" s="192"/>
      <c r="E1063" s="192"/>
      <c r="F1063" s="192"/>
    </row>
    <row r="1064" spans="4:6" ht="12.75">
      <c r="D1064" s="192"/>
      <c r="E1064" s="192"/>
      <c r="F1064" s="192"/>
    </row>
    <row r="1065" spans="4:6" ht="12.75">
      <c r="D1065" s="192"/>
      <c r="E1065" s="192"/>
      <c r="F1065" s="192"/>
    </row>
    <row r="1066" spans="4:6" ht="12.75">
      <c r="D1066" s="192"/>
      <c r="E1066" s="192"/>
      <c r="F1066" s="192"/>
    </row>
    <row r="1067" spans="4:6" ht="12.75">
      <c r="D1067" s="192"/>
      <c r="E1067" s="192"/>
      <c r="F1067" s="192"/>
    </row>
    <row r="1068" spans="4:6" ht="12.75">
      <c r="D1068" s="192"/>
      <c r="E1068" s="192"/>
      <c r="F1068" s="192"/>
    </row>
    <row r="1069" spans="4:6" ht="12.75">
      <c r="D1069" s="192"/>
      <c r="E1069" s="192"/>
      <c r="F1069" s="192"/>
    </row>
    <row r="1070" spans="4:6" ht="12.75">
      <c r="D1070" s="192"/>
      <c r="E1070" s="192"/>
      <c r="F1070" s="192"/>
    </row>
    <row r="1071" spans="4:6" ht="12.75">
      <c r="D1071" s="192"/>
      <c r="E1071" s="192"/>
      <c r="F1071" s="192"/>
    </row>
    <row r="1072" spans="4:6" ht="12.75">
      <c r="D1072" s="192"/>
      <c r="E1072" s="192"/>
      <c r="F1072" s="192"/>
    </row>
    <row r="1073" spans="4:6" ht="12.75">
      <c r="D1073" s="192"/>
      <c r="E1073" s="192"/>
      <c r="F1073" s="192"/>
    </row>
    <row r="1074" spans="4:6" ht="12.75">
      <c r="D1074" s="192"/>
      <c r="E1074" s="192"/>
      <c r="F1074" s="192"/>
    </row>
    <row r="1075" spans="4:6" ht="12.75">
      <c r="D1075" s="192"/>
      <c r="E1075" s="192"/>
      <c r="F1075" s="192"/>
    </row>
    <row r="1076" spans="4:6" ht="12.75">
      <c r="D1076" s="192"/>
      <c r="E1076" s="192"/>
      <c r="F1076" s="192"/>
    </row>
    <row r="1077" spans="4:6" ht="12.75">
      <c r="D1077" s="192"/>
      <c r="E1077" s="192"/>
      <c r="F1077" s="192"/>
    </row>
    <row r="1078" spans="4:6" ht="12.75">
      <c r="D1078" s="192"/>
      <c r="E1078" s="192"/>
      <c r="F1078" s="192"/>
    </row>
    <row r="1079" spans="4:6" ht="12.75">
      <c r="D1079" s="192"/>
      <c r="E1079" s="192"/>
      <c r="F1079" s="192"/>
    </row>
    <row r="1080" spans="4:6" ht="12.75">
      <c r="D1080" s="192"/>
      <c r="E1080" s="192"/>
      <c r="F1080" s="192"/>
    </row>
    <row r="1081" spans="4:6" ht="12.75">
      <c r="D1081" s="192"/>
      <c r="E1081" s="192"/>
      <c r="F1081" s="192"/>
    </row>
    <row r="1082" spans="4:6" ht="12.75">
      <c r="D1082" s="192"/>
      <c r="E1082" s="192"/>
      <c r="F1082" s="192"/>
    </row>
    <row r="1083" spans="4:6" ht="12.75">
      <c r="D1083" s="192"/>
      <c r="E1083" s="192"/>
      <c r="F1083" s="192"/>
    </row>
    <row r="1084" spans="4:6" ht="12.75">
      <c r="D1084" s="192"/>
      <c r="E1084" s="192"/>
      <c r="F1084" s="192"/>
    </row>
    <row r="1085" spans="4:6" ht="12.75">
      <c r="D1085" s="192"/>
      <c r="E1085" s="192"/>
      <c r="F1085" s="192"/>
    </row>
    <row r="1086" spans="4:6" ht="12.75">
      <c r="D1086" s="192"/>
      <c r="E1086" s="192"/>
      <c r="F1086" s="192"/>
    </row>
    <row r="1087" spans="4:6" ht="12.75">
      <c r="D1087" s="192"/>
      <c r="E1087" s="192"/>
      <c r="F1087" s="192"/>
    </row>
    <row r="1088" spans="4:6" ht="12.75">
      <c r="D1088" s="192"/>
      <c r="E1088" s="192"/>
      <c r="F1088" s="192"/>
    </row>
    <row r="1089" spans="4:6" ht="12.75">
      <c r="D1089" s="192"/>
      <c r="E1089" s="192"/>
      <c r="F1089" s="192"/>
    </row>
    <row r="1090" spans="4:6" ht="12.75">
      <c r="D1090" s="192"/>
      <c r="E1090" s="192"/>
      <c r="F1090" s="192"/>
    </row>
    <row r="1091" spans="4:6" ht="12.75">
      <c r="D1091" s="192"/>
      <c r="E1091" s="192"/>
      <c r="F1091" s="192"/>
    </row>
    <row r="1092" spans="4:6" ht="12.75">
      <c r="D1092" s="192"/>
      <c r="E1092" s="192"/>
      <c r="F1092" s="192"/>
    </row>
    <row r="1093" spans="4:6" ht="12.75">
      <c r="D1093" s="192"/>
      <c r="E1093" s="192"/>
      <c r="F1093" s="192"/>
    </row>
    <row r="1094" spans="4:6" ht="12.75">
      <c r="D1094" s="192"/>
      <c r="E1094" s="192"/>
      <c r="F1094" s="192"/>
    </row>
    <row r="1095" spans="4:6" ht="12.75">
      <c r="D1095" s="192"/>
      <c r="E1095" s="192"/>
      <c r="F1095" s="192"/>
    </row>
    <row r="1096" spans="4:6" ht="12.75">
      <c r="D1096" s="192"/>
      <c r="E1096" s="192"/>
      <c r="F1096" s="192"/>
    </row>
    <row r="1097" spans="4:6" ht="12.75">
      <c r="D1097" s="192"/>
      <c r="E1097" s="192"/>
      <c r="F1097" s="192"/>
    </row>
    <row r="1098" spans="4:6" ht="12.75">
      <c r="D1098" s="192"/>
      <c r="E1098" s="192"/>
      <c r="F1098" s="192"/>
    </row>
    <row r="1099" spans="4:6" ht="12.75">
      <c r="D1099" s="192"/>
      <c r="E1099" s="192"/>
      <c r="F1099" s="192"/>
    </row>
    <row r="1100" spans="4:6" ht="12.75">
      <c r="D1100" s="192"/>
      <c r="E1100" s="192"/>
      <c r="F1100" s="192"/>
    </row>
    <row r="1101" spans="4:6" ht="12.75">
      <c r="D1101" s="192"/>
      <c r="E1101" s="192"/>
      <c r="F1101" s="192"/>
    </row>
    <row r="1102" spans="4:6" ht="12.75">
      <c r="D1102" s="192"/>
      <c r="E1102" s="192"/>
      <c r="F1102" s="192"/>
    </row>
    <row r="1103" spans="4:6" ht="12.75">
      <c r="D1103" s="192"/>
      <c r="E1103" s="192"/>
      <c r="F1103" s="192"/>
    </row>
    <row r="1104" spans="4:6" ht="12.75">
      <c r="D1104" s="192"/>
      <c r="E1104" s="192"/>
      <c r="F1104" s="192"/>
    </row>
    <row r="1105" spans="4:6" ht="12.75">
      <c r="D1105" s="192"/>
      <c r="E1105" s="192"/>
      <c r="F1105" s="192"/>
    </row>
    <row r="1106" spans="4:6" ht="12.75">
      <c r="D1106" s="192"/>
      <c r="E1106" s="192"/>
      <c r="F1106" s="192"/>
    </row>
    <row r="1107" spans="4:6" ht="12.75">
      <c r="D1107" s="192"/>
      <c r="E1107" s="192"/>
      <c r="F1107" s="192"/>
    </row>
    <row r="1108" spans="4:6" ht="12.75">
      <c r="D1108" s="192"/>
      <c r="E1108" s="192"/>
      <c r="F1108" s="192"/>
    </row>
    <row r="1109" spans="4:6" ht="12.75">
      <c r="D1109" s="192"/>
      <c r="E1109" s="192"/>
      <c r="F1109" s="192"/>
    </row>
    <row r="1110" spans="4:6" ht="12.75">
      <c r="D1110" s="192"/>
      <c r="E1110" s="192"/>
      <c r="F1110" s="192"/>
    </row>
    <row r="1111" spans="4:6" ht="12.75">
      <c r="D1111" s="192"/>
      <c r="E1111" s="192"/>
      <c r="F1111" s="192"/>
    </row>
    <row r="1112" spans="4:6" ht="12.75">
      <c r="D1112" s="192"/>
      <c r="E1112" s="192"/>
      <c r="F1112" s="192"/>
    </row>
    <row r="1113" spans="4:6" ht="12.75">
      <c r="D1113" s="192"/>
      <c r="E1113" s="192"/>
      <c r="F1113" s="192"/>
    </row>
    <row r="1114" spans="4:6" ht="12.75">
      <c r="D1114" s="192"/>
      <c r="E1114" s="192"/>
      <c r="F1114" s="192"/>
    </row>
    <row r="1115" spans="4:6" ht="12.75">
      <c r="D1115" s="192"/>
      <c r="E1115" s="192"/>
      <c r="F1115" s="192"/>
    </row>
    <row r="1116" spans="4:6" ht="12.75">
      <c r="D1116" s="192"/>
      <c r="E1116" s="192"/>
      <c r="F1116" s="192"/>
    </row>
    <row r="1117" spans="4:6" ht="12.75">
      <c r="D1117" s="192"/>
      <c r="E1117" s="192"/>
      <c r="F1117" s="192"/>
    </row>
    <row r="1118" spans="4:6" ht="12.75">
      <c r="D1118" s="192"/>
      <c r="E1118" s="192"/>
      <c r="F1118" s="192"/>
    </row>
    <row r="1119" spans="4:6" ht="12.75">
      <c r="D1119" s="192"/>
      <c r="E1119" s="192"/>
      <c r="F1119" s="192"/>
    </row>
    <row r="1120" spans="4:6" ht="12.75">
      <c r="D1120" s="192"/>
      <c r="E1120" s="192"/>
      <c r="F1120" s="192"/>
    </row>
    <row r="1121" spans="4:6" ht="12.75">
      <c r="D1121" s="192"/>
      <c r="E1121" s="192"/>
      <c r="F1121" s="192"/>
    </row>
    <row r="1122" spans="4:6" ht="12.75">
      <c r="D1122" s="192"/>
      <c r="E1122" s="192"/>
      <c r="F1122" s="192"/>
    </row>
    <row r="1123" spans="4:6" ht="12.75">
      <c r="D1123" s="192"/>
      <c r="E1123" s="192"/>
      <c r="F1123" s="192"/>
    </row>
    <row r="1124" spans="4:6" ht="12.75">
      <c r="D1124" s="192"/>
      <c r="E1124" s="192"/>
      <c r="F1124" s="192"/>
    </row>
    <row r="1125" spans="4:6" ht="12.75">
      <c r="D1125" s="192"/>
      <c r="E1125" s="192"/>
      <c r="F1125" s="192"/>
    </row>
    <row r="1126" spans="4:6" ht="12.75">
      <c r="D1126" s="192"/>
      <c r="E1126" s="192"/>
      <c r="F1126" s="192"/>
    </row>
    <row r="1127" spans="4:6" ht="12.75">
      <c r="D1127" s="192"/>
      <c r="E1127" s="192"/>
      <c r="F1127" s="192"/>
    </row>
    <row r="1128" spans="4:6" ht="12.75">
      <c r="D1128" s="192"/>
      <c r="E1128" s="192"/>
      <c r="F1128" s="192"/>
    </row>
    <row r="1129" spans="4:6" ht="12.75">
      <c r="D1129" s="192"/>
      <c r="E1129" s="192"/>
      <c r="F1129" s="192"/>
    </row>
    <row r="1130" spans="4:6" ht="12.75">
      <c r="D1130" s="192"/>
      <c r="E1130" s="192"/>
      <c r="F1130" s="192"/>
    </row>
    <row r="1131" spans="4:6" ht="12.75">
      <c r="D1131" s="192"/>
      <c r="E1131" s="192"/>
      <c r="F1131" s="192"/>
    </row>
    <row r="1132" spans="4:6" ht="12.75">
      <c r="D1132" s="192"/>
      <c r="E1132" s="192"/>
      <c r="F1132" s="192"/>
    </row>
    <row r="1133" spans="4:6" ht="12.75">
      <c r="D1133" s="192"/>
      <c r="E1133" s="192"/>
      <c r="F1133" s="192"/>
    </row>
    <row r="1134" spans="4:6" ht="12.75">
      <c r="D1134" s="192"/>
      <c r="E1134" s="192"/>
      <c r="F1134" s="192"/>
    </row>
    <row r="1135" spans="4:6" ht="12.75">
      <c r="D1135" s="192"/>
      <c r="E1135" s="192"/>
      <c r="F1135" s="192"/>
    </row>
    <row r="1136" spans="4:6" ht="12.75">
      <c r="D1136" s="192"/>
      <c r="E1136" s="192"/>
      <c r="F1136" s="192"/>
    </row>
    <row r="1137" spans="4:6" ht="12.75">
      <c r="D1137" s="192"/>
      <c r="E1137" s="192"/>
      <c r="F1137" s="192"/>
    </row>
    <row r="1138" spans="4:6" ht="12.75">
      <c r="D1138" s="192"/>
      <c r="E1138" s="192"/>
      <c r="F1138" s="192"/>
    </row>
    <row r="1139" spans="4:6" ht="12.75">
      <c r="D1139" s="192"/>
      <c r="E1139" s="192"/>
      <c r="F1139" s="192"/>
    </row>
    <row r="1140" spans="4:6" ht="12.75">
      <c r="D1140" s="192"/>
      <c r="E1140" s="192"/>
      <c r="F1140" s="192"/>
    </row>
    <row r="1141" spans="4:6" ht="12.75">
      <c r="D1141" s="192"/>
      <c r="E1141" s="192"/>
      <c r="F1141" s="192"/>
    </row>
    <row r="1142" spans="4:6" ht="12.75">
      <c r="D1142" s="192"/>
      <c r="E1142" s="192"/>
      <c r="F1142" s="192"/>
    </row>
    <row r="1143" spans="4:6" ht="12.75">
      <c r="D1143" s="192"/>
      <c r="E1143" s="192"/>
      <c r="F1143" s="192"/>
    </row>
    <row r="1144" spans="4:6" ht="12.75">
      <c r="D1144" s="192"/>
      <c r="E1144" s="192"/>
      <c r="F1144" s="192"/>
    </row>
    <row r="1145" spans="4:6" ht="12.75">
      <c r="D1145" s="192"/>
      <c r="E1145" s="192"/>
      <c r="F1145" s="192"/>
    </row>
    <row r="1146" spans="4:6" ht="12.75">
      <c r="D1146" s="192"/>
      <c r="E1146" s="192"/>
      <c r="F1146" s="192"/>
    </row>
    <row r="1147" spans="4:6" ht="12.75">
      <c r="D1147" s="192"/>
      <c r="E1147" s="192"/>
      <c r="F1147" s="192"/>
    </row>
    <row r="1148" spans="4:6" ht="12.75">
      <c r="D1148" s="192"/>
      <c r="E1148" s="192"/>
      <c r="F1148" s="192"/>
    </row>
    <row r="1149" spans="4:6" ht="12.75">
      <c r="D1149" s="192"/>
      <c r="E1149" s="192"/>
      <c r="F1149" s="192"/>
    </row>
    <row r="1150" spans="4:6" ht="12.75">
      <c r="D1150" s="192"/>
      <c r="E1150" s="192"/>
      <c r="F1150" s="192"/>
    </row>
    <row r="1151" spans="4:6" ht="12.75">
      <c r="D1151" s="192"/>
      <c r="E1151" s="192"/>
      <c r="F1151" s="192"/>
    </row>
    <row r="1152" spans="4:6" ht="12.75">
      <c r="D1152" s="192"/>
      <c r="E1152" s="192"/>
      <c r="F1152" s="192"/>
    </row>
    <row r="1153" spans="4:6" ht="12.75">
      <c r="D1153" s="192"/>
      <c r="E1153" s="192"/>
      <c r="F1153" s="192"/>
    </row>
    <row r="1154" spans="4:6" ht="12.75">
      <c r="D1154" s="192"/>
      <c r="E1154" s="192"/>
      <c r="F1154" s="192"/>
    </row>
    <row r="1155" spans="4:6" ht="12.75">
      <c r="D1155" s="192"/>
      <c r="E1155" s="192"/>
      <c r="F1155" s="192"/>
    </row>
    <row r="1156" spans="4:6" ht="12.75">
      <c r="D1156" s="192"/>
      <c r="E1156" s="192"/>
      <c r="F1156" s="192"/>
    </row>
    <row r="1157" spans="4:6" ht="12.75">
      <c r="D1157" s="192"/>
      <c r="E1157" s="192"/>
      <c r="F1157" s="192"/>
    </row>
    <row r="1158" spans="4:6" ht="12.75">
      <c r="D1158" s="192"/>
      <c r="E1158" s="192"/>
      <c r="F1158" s="192"/>
    </row>
    <row r="1159" spans="4:6" ht="12.75">
      <c r="D1159" s="192"/>
      <c r="E1159" s="192"/>
      <c r="F1159" s="192"/>
    </row>
    <row r="1160" spans="4:6" ht="12.75">
      <c r="D1160" s="192"/>
      <c r="E1160" s="192"/>
      <c r="F1160" s="192"/>
    </row>
    <row r="1161" spans="4:6" ht="12.75">
      <c r="D1161" s="192"/>
      <c r="E1161" s="192"/>
      <c r="F1161" s="192"/>
    </row>
    <row r="1162" spans="4:6" ht="12.75">
      <c r="D1162" s="192"/>
      <c r="E1162" s="192"/>
      <c r="F1162" s="192"/>
    </row>
    <row r="1163" spans="4:6" ht="12.75">
      <c r="D1163" s="192"/>
      <c r="E1163" s="192"/>
      <c r="F1163" s="192"/>
    </row>
    <row r="1164" spans="4:6" ht="12.75">
      <c r="D1164" s="192"/>
      <c r="E1164" s="192"/>
      <c r="F1164" s="192"/>
    </row>
    <row r="1165" spans="4:6" ht="12.75">
      <c r="D1165" s="192"/>
      <c r="E1165" s="192"/>
      <c r="F1165" s="192"/>
    </row>
    <row r="1166" spans="4:6" ht="12.75">
      <c r="D1166" s="192"/>
      <c r="E1166" s="192"/>
      <c r="F1166" s="192"/>
    </row>
    <row r="1167" spans="4:6" ht="12.75">
      <c r="D1167" s="192"/>
      <c r="E1167" s="192"/>
      <c r="F1167" s="192"/>
    </row>
    <row r="1168" spans="4:6" ht="12.75">
      <c r="D1168" s="192"/>
      <c r="E1168" s="192"/>
      <c r="F1168" s="192"/>
    </row>
    <row r="1169" spans="4:6" ht="12.75">
      <c r="D1169" s="192"/>
      <c r="E1169" s="192"/>
      <c r="F1169" s="192"/>
    </row>
    <row r="1170" spans="4:6" ht="12.75">
      <c r="D1170" s="192"/>
      <c r="E1170" s="192"/>
      <c r="F1170" s="192"/>
    </row>
    <row r="1171" spans="4:6" ht="12.75">
      <c r="D1171" s="192"/>
      <c r="E1171" s="192"/>
      <c r="F1171" s="192"/>
    </row>
    <row r="1172" spans="4:6" ht="12.75">
      <c r="D1172" s="192"/>
      <c r="E1172" s="192"/>
      <c r="F1172" s="192"/>
    </row>
    <row r="1173" spans="4:6" ht="12.75">
      <c r="D1173" s="192"/>
      <c r="E1173" s="192"/>
      <c r="F1173" s="192"/>
    </row>
    <row r="1174" spans="4:6" ht="12.75">
      <c r="D1174" s="192"/>
      <c r="E1174" s="192"/>
      <c r="F1174" s="192"/>
    </row>
    <row r="1175" spans="4:6" ht="12.75">
      <c r="D1175" s="192"/>
      <c r="E1175" s="192"/>
      <c r="F1175" s="192"/>
    </row>
    <row r="1176" spans="4:6" ht="12.75">
      <c r="D1176" s="192"/>
      <c r="E1176" s="192"/>
      <c r="F1176" s="192"/>
    </row>
    <row r="1177" spans="4:6" ht="12.75">
      <c r="D1177" s="192"/>
      <c r="E1177" s="192"/>
      <c r="F1177" s="192"/>
    </row>
    <row r="1178" spans="4:6" ht="12.75">
      <c r="D1178" s="192"/>
      <c r="E1178" s="192"/>
      <c r="F1178" s="192"/>
    </row>
    <row r="1179" spans="4:6" ht="12.75">
      <c r="D1179" s="192"/>
      <c r="E1179" s="192"/>
      <c r="F1179" s="192"/>
    </row>
    <row r="1180" spans="4:6" ht="12.75">
      <c r="D1180" s="192"/>
      <c r="E1180" s="192"/>
      <c r="F1180" s="192"/>
    </row>
    <row r="1181" spans="4:6" ht="12.75">
      <c r="D1181" s="192"/>
      <c r="E1181" s="192"/>
      <c r="F1181" s="192"/>
    </row>
    <row r="1182" spans="4:6" ht="12.75">
      <c r="D1182" s="192"/>
      <c r="E1182" s="192"/>
      <c r="F1182" s="192"/>
    </row>
    <row r="1183" spans="4:6" ht="12.75">
      <c r="D1183" s="192"/>
      <c r="E1183" s="192"/>
      <c r="F1183" s="192"/>
    </row>
    <row r="1184" spans="4:6" ht="12.75">
      <c r="D1184" s="192"/>
      <c r="E1184" s="192"/>
      <c r="F1184" s="192"/>
    </row>
    <row r="1185" spans="4:6" ht="12.75">
      <c r="D1185" s="192"/>
      <c r="E1185" s="192"/>
      <c r="F1185" s="192"/>
    </row>
    <row r="1186" spans="4:6" ht="12.75">
      <c r="D1186" s="192"/>
      <c r="E1186" s="192"/>
      <c r="F1186" s="192"/>
    </row>
    <row r="1187" spans="4:6" ht="12.75">
      <c r="D1187" s="192"/>
      <c r="E1187" s="192"/>
      <c r="F1187" s="192"/>
    </row>
    <row r="1188" spans="4:6" ht="12.75">
      <c r="D1188" s="192"/>
      <c r="E1188" s="192"/>
      <c r="F1188" s="192"/>
    </row>
    <row r="1189" spans="4:6" ht="12.75">
      <c r="D1189" s="192"/>
      <c r="E1189" s="192"/>
      <c r="F1189" s="192"/>
    </row>
    <row r="1190" spans="4:6" ht="12.75">
      <c r="D1190" s="192"/>
      <c r="E1190" s="192"/>
      <c r="F1190" s="192"/>
    </row>
    <row r="1191" spans="4:6" ht="12.75">
      <c r="D1191" s="192"/>
      <c r="E1191" s="192"/>
      <c r="F1191" s="192"/>
    </row>
    <row r="1192" spans="4:6" ht="12.75">
      <c r="D1192" s="192"/>
      <c r="E1192" s="192"/>
      <c r="F1192" s="192"/>
    </row>
    <row r="1193" spans="4:6" ht="12.75">
      <c r="D1193" s="192"/>
      <c r="E1193" s="192"/>
      <c r="F1193" s="192"/>
    </row>
    <row r="1194" spans="4:6" ht="12.75">
      <c r="D1194" s="192"/>
      <c r="E1194" s="192"/>
      <c r="F1194" s="192"/>
    </row>
    <row r="1195" spans="4:6" ht="12.75">
      <c r="D1195" s="192"/>
      <c r="E1195" s="192"/>
      <c r="F1195" s="192"/>
    </row>
    <row r="1196" spans="4:6" ht="12.75">
      <c r="D1196" s="192"/>
      <c r="E1196" s="192"/>
      <c r="F1196" s="192"/>
    </row>
    <row r="1197" spans="4:6" ht="12.75">
      <c r="D1197" s="192"/>
      <c r="E1197" s="192"/>
      <c r="F1197" s="192"/>
    </row>
    <row r="1198" spans="4:6" ht="12.75">
      <c r="D1198" s="192"/>
      <c r="E1198" s="192"/>
      <c r="F1198" s="192"/>
    </row>
    <row r="1199" spans="4:6" ht="12.75">
      <c r="D1199" s="192"/>
      <c r="E1199" s="192"/>
      <c r="F1199" s="192"/>
    </row>
    <row r="1200" spans="4:6" ht="12.75">
      <c r="D1200" s="192"/>
      <c r="E1200" s="192"/>
      <c r="F1200" s="192"/>
    </row>
    <row r="1201" spans="4:6" ht="12.75">
      <c r="D1201" s="192"/>
      <c r="E1201" s="192"/>
      <c r="F1201" s="192"/>
    </row>
    <row r="1202" spans="4:6" ht="12.75">
      <c r="D1202" s="192"/>
      <c r="E1202" s="192"/>
      <c r="F1202" s="192"/>
    </row>
    <row r="1203" spans="4:6" ht="12.75">
      <c r="D1203" s="192"/>
      <c r="E1203" s="192"/>
      <c r="F1203" s="192"/>
    </row>
    <row r="1204" spans="4:6" ht="12.75">
      <c r="D1204" s="192"/>
      <c r="E1204" s="192"/>
      <c r="F1204" s="192"/>
    </row>
    <row r="1205" spans="4:6" ht="12.75">
      <c r="D1205" s="192"/>
      <c r="E1205" s="192"/>
      <c r="F1205" s="192"/>
    </row>
    <row r="1206" spans="4:6" ht="12.75">
      <c r="D1206" s="192"/>
      <c r="E1206" s="192"/>
      <c r="F1206" s="192"/>
    </row>
    <row r="1207" spans="4:6" ht="12.75">
      <c r="D1207" s="192"/>
      <c r="E1207" s="192"/>
      <c r="F1207" s="192"/>
    </row>
    <row r="1208" spans="4:6" ht="12.75">
      <c r="D1208" s="192"/>
      <c r="E1208" s="192"/>
      <c r="F1208" s="192"/>
    </row>
    <row r="1209" spans="4:6" ht="12.75">
      <c r="D1209" s="192"/>
      <c r="E1209" s="192"/>
      <c r="F1209" s="192"/>
    </row>
    <row r="1210" spans="4:6" ht="12.75">
      <c r="D1210" s="192"/>
      <c r="E1210" s="192"/>
      <c r="F1210" s="192"/>
    </row>
    <row r="1211" spans="4:6" ht="12.75">
      <c r="D1211" s="192"/>
      <c r="E1211" s="192"/>
      <c r="F1211" s="192"/>
    </row>
    <row r="1212" spans="4:6" ht="12.75">
      <c r="D1212" s="192"/>
      <c r="E1212" s="192"/>
      <c r="F1212" s="192"/>
    </row>
    <row r="1213" spans="4:6" ht="12.75">
      <c r="D1213" s="192"/>
      <c r="E1213" s="192"/>
      <c r="F1213" s="192"/>
    </row>
    <row r="1214" spans="4:6" ht="12.75">
      <c r="D1214" s="192"/>
      <c r="E1214" s="192"/>
      <c r="F1214" s="192"/>
    </row>
    <row r="1215" spans="4:6" ht="12.75">
      <c r="D1215" s="192"/>
      <c r="E1215" s="192"/>
      <c r="F1215" s="192"/>
    </row>
    <row r="1216" spans="4:6" ht="12.75">
      <c r="D1216" s="192"/>
      <c r="E1216" s="192"/>
      <c r="F1216" s="192"/>
    </row>
    <row r="1217" spans="4:6" ht="12.75">
      <c r="D1217" s="192"/>
      <c r="E1217" s="192"/>
      <c r="F1217" s="192"/>
    </row>
    <row r="1218" spans="4:6" ht="12.75">
      <c r="D1218" s="192"/>
      <c r="E1218" s="192"/>
      <c r="F1218" s="192"/>
    </row>
    <row r="1219" spans="4:6" ht="12.75">
      <c r="D1219" s="192"/>
      <c r="E1219" s="192"/>
      <c r="F1219" s="192"/>
    </row>
    <row r="1220" spans="4:6" ht="12.75">
      <c r="D1220" s="192"/>
      <c r="E1220" s="192"/>
      <c r="F1220" s="192"/>
    </row>
    <row r="1221" spans="4:6" ht="12.75">
      <c r="D1221" s="192"/>
      <c r="E1221" s="192"/>
      <c r="F1221" s="192"/>
    </row>
    <row r="1222" spans="4:6" ht="12.75">
      <c r="D1222" s="192"/>
      <c r="E1222" s="192"/>
      <c r="F1222" s="192"/>
    </row>
    <row r="1223" spans="4:6" ht="12.75">
      <c r="D1223" s="192"/>
      <c r="E1223" s="192"/>
      <c r="F1223" s="192"/>
    </row>
    <row r="1224" spans="4:6" ht="12.75">
      <c r="D1224" s="192"/>
      <c r="E1224" s="192"/>
      <c r="F1224" s="192"/>
    </row>
    <row r="1225" spans="4:6" ht="12.75">
      <c r="D1225" s="192"/>
      <c r="E1225" s="192"/>
      <c r="F1225" s="192"/>
    </row>
    <row r="1226" spans="4:6" ht="12.75">
      <c r="D1226" s="192"/>
      <c r="E1226" s="192"/>
      <c r="F1226" s="192"/>
    </row>
    <row r="1227" spans="4:6" ht="12.75">
      <c r="D1227" s="192"/>
      <c r="E1227" s="192"/>
      <c r="F1227" s="192"/>
    </row>
    <row r="1228" spans="4:6" ht="12.75">
      <c r="D1228" s="192"/>
      <c r="E1228" s="192"/>
      <c r="F1228" s="192"/>
    </row>
    <row r="1229" spans="4:6" ht="12.75">
      <c r="D1229" s="192"/>
      <c r="E1229" s="192"/>
      <c r="F1229" s="192"/>
    </row>
    <row r="1230" spans="4:6" ht="12.75">
      <c r="D1230" s="192"/>
      <c r="E1230" s="192"/>
      <c r="F1230" s="192"/>
    </row>
    <row r="1231" spans="4:6" ht="12.75">
      <c r="D1231" s="192"/>
      <c r="E1231" s="192"/>
      <c r="F1231" s="192"/>
    </row>
    <row r="1232" spans="4:6" ht="12.75">
      <c r="D1232" s="192"/>
      <c r="E1232" s="192"/>
      <c r="F1232" s="192"/>
    </row>
    <row r="1233" spans="4:6" ht="12.75">
      <c r="D1233" s="192"/>
      <c r="E1233" s="192"/>
      <c r="F1233" s="192"/>
    </row>
    <row r="1234" spans="4:6" ht="12.75">
      <c r="D1234" s="192"/>
      <c r="E1234" s="192"/>
      <c r="F1234" s="192"/>
    </row>
    <row r="1235" spans="4:6" ht="12.75">
      <c r="D1235" s="192"/>
      <c r="E1235" s="192"/>
      <c r="F1235" s="192"/>
    </row>
    <row r="1236" spans="4:6" ht="12.75">
      <c r="D1236" s="192"/>
      <c r="E1236" s="192"/>
      <c r="F1236" s="192"/>
    </row>
    <row r="1237" spans="4:6" ht="12.75">
      <c r="D1237" s="192"/>
      <c r="E1237" s="192"/>
      <c r="F1237" s="192"/>
    </row>
    <row r="1238" spans="4:6" ht="12.75">
      <c r="D1238" s="192"/>
      <c r="E1238" s="192"/>
      <c r="F1238" s="192"/>
    </row>
    <row r="1239" spans="4:6" ht="12.75">
      <c r="D1239" s="192"/>
      <c r="E1239" s="192"/>
      <c r="F1239" s="192"/>
    </row>
    <row r="1240" spans="4:6" ht="12.75">
      <c r="D1240" s="192"/>
      <c r="E1240" s="192"/>
      <c r="F1240" s="192"/>
    </row>
    <row r="1241" spans="4:6" ht="12.75">
      <c r="D1241" s="192"/>
      <c r="E1241" s="192"/>
      <c r="F1241" s="192"/>
    </row>
    <row r="1242" spans="4:6" ht="12.75">
      <c r="D1242" s="192"/>
      <c r="E1242" s="192"/>
      <c r="F1242" s="192"/>
    </row>
    <row r="1243" spans="4:6" ht="12.75">
      <c r="D1243" s="192"/>
      <c r="E1243" s="192"/>
      <c r="F1243" s="192"/>
    </row>
    <row r="1244" spans="4:6" ht="12.75">
      <c r="D1244" s="192"/>
      <c r="E1244" s="192"/>
      <c r="F1244" s="192"/>
    </row>
    <row r="1245" spans="4:6" ht="12.75">
      <c r="D1245" s="192"/>
      <c r="E1245" s="192"/>
      <c r="F1245" s="192"/>
    </row>
    <row r="1246" spans="4:6" ht="12.75">
      <c r="D1246" s="192"/>
      <c r="E1246" s="192"/>
      <c r="F1246" s="192"/>
    </row>
    <row r="1247" spans="4:6" ht="12.75">
      <c r="D1247" s="192"/>
      <c r="E1247" s="192"/>
      <c r="F1247" s="192"/>
    </row>
    <row r="1248" spans="4:6" ht="12.75">
      <c r="D1248" s="192"/>
      <c r="E1248" s="192"/>
      <c r="F1248" s="192"/>
    </row>
    <row r="1249" spans="4:6" ht="12.75">
      <c r="D1249" s="192"/>
      <c r="E1249" s="192"/>
      <c r="F1249" s="192"/>
    </row>
    <row r="1250" spans="4:6" ht="12.75">
      <c r="D1250" s="192"/>
      <c r="E1250" s="192"/>
      <c r="F1250" s="192"/>
    </row>
    <row r="1251" spans="4:6" ht="12.75">
      <c r="D1251" s="192"/>
      <c r="E1251" s="192"/>
      <c r="F1251" s="192"/>
    </row>
    <row r="1252" spans="4:6" ht="12.75">
      <c r="D1252" s="192"/>
      <c r="E1252" s="192"/>
      <c r="F1252" s="192"/>
    </row>
    <row r="1253" spans="4:6" ht="12.75">
      <c r="D1253" s="192"/>
      <c r="E1253" s="192"/>
      <c r="F1253" s="192"/>
    </row>
    <row r="1254" spans="4:6" ht="12.75">
      <c r="D1254" s="192"/>
      <c r="E1254" s="192"/>
      <c r="F1254" s="192"/>
    </row>
    <row r="1255" spans="4:6" ht="12.75">
      <c r="D1255" s="192"/>
      <c r="E1255" s="192"/>
      <c r="F1255" s="192"/>
    </row>
    <row r="1256" spans="4:6" ht="12.75">
      <c r="D1256" s="192"/>
      <c r="E1256" s="192"/>
      <c r="F1256" s="192"/>
    </row>
    <row r="1257" spans="4:6" ht="12.75">
      <c r="D1257" s="192"/>
      <c r="E1257" s="192"/>
      <c r="F1257" s="192"/>
    </row>
    <row r="1258" spans="4:6" ht="12.75">
      <c r="D1258" s="192"/>
      <c r="E1258" s="192"/>
      <c r="F1258" s="192"/>
    </row>
    <row r="1259" spans="4:6" ht="12.75">
      <c r="D1259" s="192"/>
      <c r="E1259" s="192"/>
      <c r="F1259" s="192"/>
    </row>
    <row r="1260" spans="4:6" ht="12.75">
      <c r="D1260" s="192"/>
      <c r="E1260" s="192"/>
      <c r="F1260" s="192"/>
    </row>
    <row r="1261" spans="4:6" ht="12.75">
      <c r="D1261" s="192"/>
      <c r="E1261" s="192"/>
      <c r="F1261" s="192"/>
    </row>
    <row r="1262" spans="4:6" ht="12.75">
      <c r="D1262" s="192"/>
      <c r="E1262" s="192"/>
      <c r="F1262" s="192"/>
    </row>
    <row r="1263" spans="4:6" ht="12.75">
      <c r="D1263" s="192"/>
      <c r="E1263" s="192"/>
      <c r="F1263" s="192"/>
    </row>
    <row r="1264" spans="4:6" ht="12.75">
      <c r="D1264" s="192"/>
      <c r="E1264" s="192"/>
      <c r="F1264" s="192"/>
    </row>
    <row r="1265" spans="4:6" ht="12.75">
      <c r="D1265" s="192"/>
      <c r="E1265" s="192"/>
      <c r="F1265" s="192"/>
    </row>
    <row r="1266" spans="4:6" ht="12.75">
      <c r="D1266" s="192"/>
      <c r="E1266" s="192"/>
      <c r="F1266" s="192"/>
    </row>
    <row r="1267" spans="4:6" ht="12.75">
      <c r="D1267" s="192"/>
      <c r="E1267" s="192"/>
      <c r="F1267" s="192"/>
    </row>
    <row r="1268" spans="4:6" ht="12.75">
      <c r="D1268" s="192"/>
      <c r="E1268" s="192"/>
      <c r="F1268" s="192"/>
    </row>
    <row r="1269" spans="4:6" ht="12.75">
      <c r="D1269" s="192"/>
      <c r="E1269" s="192"/>
      <c r="F1269" s="192"/>
    </row>
    <row r="1270" spans="4:6" ht="12.75">
      <c r="D1270" s="192"/>
      <c r="E1270" s="192"/>
      <c r="F1270" s="192"/>
    </row>
    <row r="1271" spans="4:6" ht="12.75">
      <c r="D1271" s="192"/>
      <c r="E1271" s="192"/>
      <c r="F1271" s="192"/>
    </row>
    <row r="1272" spans="4:6" ht="12.75">
      <c r="D1272" s="192"/>
      <c r="E1272" s="192"/>
      <c r="F1272" s="192"/>
    </row>
    <row r="1273" spans="4:6" ht="12.75">
      <c r="D1273" s="192"/>
      <c r="E1273" s="192"/>
      <c r="F1273" s="192"/>
    </row>
    <row r="1274" spans="4:6" ht="12.75">
      <c r="D1274" s="192"/>
      <c r="E1274" s="192"/>
      <c r="F1274" s="192"/>
    </row>
    <row r="1275" spans="4:6" ht="12.75">
      <c r="D1275" s="192"/>
      <c r="E1275" s="192"/>
      <c r="F1275" s="192"/>
    </row>
    <row r="1276" spans="4:6" ht="12.75">
      <c r="D1276" s="192"/>
      <c r="E1276" s="192"/>
      <c r="F1276" s="192"/>
    </row>
    <row r="1277" spans="4:6" ht="12.75">
      <c r="D1277" s="192"/>
      <c r="E1277" s="192"/>
      <c r="F1277" s="192"/>
    </row>
    <row r="1278" spans="4:6" ht="12.75">
      <c r="D1278" s="192"/>
      <c r="E1278" s="192"/>
      <c r="F1278" s="192"/>
    </row>
    <row r="1279" spans="4:6" ht="12.75">
      <c r="D1279" s="192"/>
      <c r="E1279" s="192"/>
      <c r="F1279" s="192"/>
    </row>
    <row r="1280" spans="4:6" ht="12.75">
      <c r="D1280" s="192"/>
      <c r="E1280" s="192"/>
      <c r="F1280" s="192"/>
    </row>
    <row r="1281" spans="4:6" ht="12.75">
      <c r="D1281" s="192"/>
      <c r="E1281" s="192"/>
      <c r="F1281" s="192"/>
    </row>
    <row r="1282" spans="4:6" ht="12.75">
      <c r="D1282" s="192"/>
      <c r="E1282" s="192"/>
      <c r="F1282" s="192"/>
    </row>
    <row r="1283" spans="4:6" ht="12.75">
      <c r="D1283" s="192"/>
      <c r="E1283" s="192"/>
      <c r="F1283" s="192"/>
    </row>
    <row r="1284" spans="4:6" ht="12.75">
      <c r="D1284" s="192"/>
      <c r="E1284" s="192"/>
      <c r="F1284" s="192"/>
    </row>
    <row r="1285" spans="4:6" ht="12.75">
      <c r="D1285" s="192"/>
      <c r="E1285" s="192"/>
      <c r="F1285" s="192"/>
    </row>
    <row r="1286" spans="4:6" ht="12.75">
      <c r="D1286" s="192"/>
      <c r="E1286" s="192"/>
      <c r="F1286" s="192"/>
    </row>
    <row r="1287" spans="4:6" ht="12.75">
      <c r="D1287" s="192"/>
      <c r="E1287" s="192"/>
      <c r="F1287" s="192"/>
    </row>
    <row r="1288" spans="4:6" ht="12.75">
      <c r="D1288" s="192"/>
      <c r="E1288" s="192"/>
      <c r="F1288" s="192"/>
    </row>
    <row r="1289" spans="4:6" ht="12.75">
      <c r="D1289" s="192"/>
      <c r="E1289" s="192"/>
      <c r="F1289" s="192"/>
    </row>
    <row r="1290" spans="4:6" ht="12.75">
      <c r="D1290" s="192"/>
      <c r="E1290" s="192"/>
      <c r="F1290" s="192"/>
    </row>
    <row r="1291" spans="4:6" ht="12.75">
      <c r="D1291" s="192"/>
      <c r="E1291" s="192"/>
      <c r="F1291" s="192"/>
    </row>
    <row r="1292" spans="4:6" ht="12.75">
      <c r="D1292" s="192"/>
      <c r="E1292" s="192"/>
      <c r="F1292" s="192"/>
    </row>
    <row r="1293" spans="4:6" ht="12.75">
      <c r="D1293" s="192"/>
      <c r="E1293" s="192"/>
      <c r="F1293" s="192"/>
    </row>
    <row r="1294" spans="4:6" ht="12.75">
      <c r="D1294" s="192"/>
      <c r="E1294" s="192"/>
      <c r="F1294" s="192"/>
    </row>
    <row r="1295" spans="4:6" ht="12.75">
      <c r="D1295" s="192"/>
      <c r="E1295" s="192"/>
      <c r="F1295" s="192"/>
    </row>
    <row r="1296" spans="4:6" ht="12.75">
      <c r="D1296" s="192"/>
      <c r="E1296" s="192"/>
      <c r="F1296" s="192"/>
    </row>
    <row r="1297" spans="4:6" ht="12.75">
      <c r="D1297" s="192"/>
      <c r="E1297" s="192"/>
      <c r="F1297" s="192"/>
    </row>
    <row r="1298" spans="4:6" ht="12.75">
      <c r="D1298" s="192"/>
      <c r="E1298" s="192"/>
      <c r="F1298" s="192"/>
    </row>
    <row r="1299" spans="4:6" ht="12.75">
      <c r="D1299" s="192"/>
      <c r="E1299" s="192"/>
      <c r="F1299" s="192"/>
    </row>
    <row r="1300" spans="4:6" ht="12.75">
      <c r="D1300" s="192"/>
      <c r="E1300" s="192"/>
      <c r="F1300" s="192"/>
    </row>
    <row r="1301" spans="4:6" ht="12.75">
      <c r="D1301" s="192"/>
      <c r="E1301" s="192"/>
      <c r="F1301" s="192"/>
    </row>
    <row r="1302" spans="4:6" ht="12.75">
      <c r="D1302" s="192"/>
      <c r="E1302" s="192"/>
      <c r="F1302" s="192"/>
    </row>
    <row r="1303" spans="4:6" ht="12.75">
      <c r="D1303" s="192"/>
      <c r="E1303" s="192"/>
      <c r="F1303" s="192"/>
    </row>
    <row r="1304" spans="4:6" ht="12.75">
      <c r="D1304" s="192"/>
      <c r="E1304" s="192"/>
      <c r="F1304" s="192"/>
    </row>
    <row r="1305" spans="4:6" ht="12.75">
      <c r="D1305" s="192"/>
      <c r="E1305" s="192"/>
      <c r="F1305" s="192"/>
    </row>
    <row r="1306" spans="4:6" ht="12.75">
      <c r="D1306" s="192"/>
      <c r="E1306" s="192"/>
      <c r="F1306" s="192"/>
    </row>
    <row r="1307" spans="4:6" ht="12.75">
      <c r="D1307" s="192"/>
      <c r="E1307" s="192"/>
      <c r="F1307" s="192"/>
    </row>
    <row r="1308" spans="4:6" ht="12.75">
      <c r="D1308" s="192"/>
      <c r="E1308" s="192"/>
      <c r="F1308" s="192"/>
    </row>
    <row r="1309" spans="4:6" ht="12.75">
      <c r="D1309" s="192"/>
      <c r="E1309" s="192"/>
      <c r="F1309" s="192"/>
    </row>
    <row r="1310" spans="4:6" ht="12.75">
      <c r="D1310" s="192"/>
      <c r="E1310" s="192"/>
      <c r="F1310" s="192"/>
    </row>
    <row r="1311" spans="4:6" ht="12.75">
      <c r="D1311" s="192"/>
      <c r="E1311" s="192"/>
      <c r="F1311" s="192"/>
    </row>
    <row r="1312" spans="4:6" ht="12.75">
      <c r="D1312" s="192"/>
      <c r="E1312" s="192"/>
      <c r="F1312" s="192"/>
    </row>
    <row r="1313" spans="4:6" ht="12.75">
      <c r="D1313" s="192"/>
      <c r="E1313" s="192"/>
      <c r="F1313" s="192"/>
    </row>
    <row r="1314" spans="4:6" ht="12.75">
      <c r="D1314" s="192"/>
      <c r="E1314" s="192"/>
      <c r="F1314" s="192"/>
    </row>
    <row r="1315" spans="4:6" ht="12.75">
      <c r="D1315" s="192"/>
      <c r="E1315" s="192"/>
      <c r="F1315" s="192"/>
    </row>
    <row r="1316" spans="4:6" ht="12.75">
      <c r="D1316" s="192"/>
      <c r="E1316" s="192"/>
      <c r="F1316" s="192"/>
    </row>
    <row r="1317" spans="4:6" ht="12.75">
      <c r="D1317" s="192"/>
      <c r="E1317" s="192"/>
      <c r="F1317" s="192"/>
    </row>
    <row r="1318" spans="4:6" ht="12.75">
      <c r="D1318" s="192"/>
      <c r="E1318" s="192"/>
      <c r="F1318" s="192"/>
    </row>
    <row r="1319" spans="4:6" ht="12.75">
      <c r="D1319" s="192"/>
      <c r="E1319" s="192"/>
      <c r="F1319" s="192"/>
    </row>
    <row r="1320" spans="4:6" ht="12.75">
      <c r="D1320" s="192"/>
      <c r="E1320" s="192"/>
      <c r="F1320" s="192"/>
    </row>
    <row r="1321" spans="4:6" ht="12.75">
      <c r="D1321" s="192"/>
      <c r="E1321" s="192"/>
      <c r="F1321" s="192"/>
    </row>
    <row r="1322" spans="4:6" ht="12.75">
      <c r="D1322" s="192"/>
      <c r="E1322" s="192"/>
      <c r="F1322" s="192"/>
    </row>
    <row r="1323" spans="4:6" ht="12.75">
      <c r="D1323" s="192"/>
      <c r="E1323" s="192"/>
      <c r="F1323" s="192"/>
    </row>
    <row r="1324" spans="4:6" ht="12.75">
      <c r="D1324" s="192"/>
      <c r="E1324" s="192"/>
      <c r="F1324" s="192"/>
    </row>
    <row r="1325" spans="4:6" ht="12.75">
      <c r="D1325" s="192"/>
      <c r="E1325" s="192"/>
      <c r="F1325" s="192"/>
    </row>
    <row r="1326" spans="4:6" ht="12.75">
      <c r="D1326" s="192"/>
      <c r="E1326" s="192"/>
      <c r="F1326" s="192"/>
    </row>
    <row r="1327" spans="4:6" ht="12.75">
      <c r="D1327" s="192"/>
      <c r="E1327" s="192"/>
      <c r="F1327" s="192"/>
    </row>
    <row r="1328" spans="4:6" ht="12.75">
      <c r="D1328" s="192"/>
      <c r="E1328" s="192"/>
      <c r="F1328" s="192"/>
    </row>
    <row r="1329" spans="4:6" ht="12.75">
      <c r="D1329" s="192"/>
      <c r="E1329" s="192"/>
      <c r="F1329" s="192"/>
    </row>
    <row r="1330" spans="4:6" ht="12.75">
      <c r="D1330" s="192"/>
      <c r="E1330" s="192"/>
      <c r="F1330" s="192"/>
    </row>
    <row r="1331" spans="4:6" ht="12.75">
      <c r="D1331" s="192"/>
      <c r="E1331" s="192"/>
      <c r="F1331" s="192"/>
    </row>
    <row r="1332" spans="4:6" ht="12.75">
      <c r="D1332" s="192"/>
      <c r="E1332" s="192"/>
      <c r="F1332" s="192"/>
    </row>
    <row r="1333" spans="4:6" ht="12.75">
      <c r="D1333" s="192"/>
      <c r="E1333" s="192"/>
      <c r="F1333" s="192"/>
    </row>
    <row r="1334" spans="4:6" ht="12.75">
      <c r="D1334" s="192"/>
      <c r="E1334" s="192"/>
      <c r="F1334" s="192"/>
    </row>
    <row r="1335" spans="4:6" ht="12.75">
      <c r="D1335" s="192"/>
      <c r="E1335" s="192"/>
      <c r="F1335" s="192"/>
    </row>
    <row r="1336" spans="4:6" ht="12.75">
      <c r="D1336" s="192"/>
      <c r="E1336" s="192"/>
      <c r="F1336" s="192"/>
    </row>
    <row r="1337" spans="4:6" ht="12.75">
      <c r="D1337" s="192"/>
      <c r="E1337" s="192"/>
      <c r="F1337" s="192"/>
    </row>
    <row r="1338" spans="4:6" ht="12.75">
      <c r="D1338" s="192"/>
      <c r="E1338" s="192"/>
      <c r="F1338" s="192"/>
    </row>
    <row r="1339" spans="4:6" ht="12.75">
      <c r="D1339" s="192"/>
      <c r="E1339" s="192"/>
      <c r="F1339" s="192"/>
    </row>
    <row r="1340" spans="4:6" ht="12.75">
      <c r="D1340" s="192"/>
      <c r="E1340" s="192"/>
      <c r="F1340" s="192"/>
    </row>
    <row r="1341" spans="4:6" ht="12.75">
      <c r="D1341" s="192"/>
      <c r="E1341" s="192"/>
      <c r="F1341" s="192"/>
    </row>
    <row r="1342" spans="4:6" ht="12.75">
      <c r="D1342" s="192"/>
      <c r="E1342" s="192"/>
      <c r="F1342" s="192"/>
    </row>
    <row r="1343" spans="4:6" ht="12.75">
      <c r="D1343" s="192"/>
      <c r="E1343" s="192"/>
      <c r="F1343" s="192"/>
    </row>
    <row r="1344" spans="4:6" ht="12.75">
      <c r="D1344" s="192"/>
      <c r="E1344" s="192"/>
      <c r="F1344" s="192"/>
    </row>
    <row r="1345" spans="4:6" ht="12.75">
      <c r="D1345" s="192"/>
      <c r="E1345" s="192"/>
      <c r="F1345" s="192"/>
    </row>
    <row r="1346" spans="4:6" ht="12.75">
      <c r="D1346" s="192"/>
      <c r="E1346" s="192"/>
      <c r="F1346" s="192"/>
    </row>
    <row r="1347" spans="4:6" ht="12.75">
      <c r="D1347" s="192"/>
      <c r="E1347" s="192"/>
      <c r="F1347" s="192"/>
    </row>
    <row r="1348" spans="4:6" ht="12.75">
      <c r="D1348" s="192"/>
      <c r="E1348" s="192"/>
      <c r="F1348" s="192"/>
    </row>
    <row r="1349" spans="4:6" ht="12.75">
      <c r="D1349" s="192"/>
      <c r="E1349" s="192"/>
      <c r="F1349" s="192"/>
    </row>
    <row r="1350" spans="4:6" ht="12.75">
      <c r="D1350" s="192"/>
      <c r="E1350" s="192"/>
      <c r="F1350" s="192"/>
    </row>
    <row r="1351" spans="4:6" ht="12.75">
      <c r="D1351" s="192"/>
      <c r="E1351" s="192"/>
      <c r="F1351" s="192"/>
    </row>
    <row r="1352" spans="4:6" ht="12.75">
      <c r="D1352" s="192"/>
      <c r="E1352" s="192"/>
      <c r="F1352" s="192"/>
    </row>
    <row r="1353" spans="4:6" ht="12.75">
      <c r="D1353" s="192"/>
      <c r="E1353" s="192"/>
      <c r="F1353" s="192"/>
    </row>
    <row r="1354" spans="4:6" ht="12.75">
      <c r="D1354" s="192"/>
      <c r="E1354" s="192"/>
      <c r="F1354" s="192"/>
    </row>
    <row r="1355" spans="4:6" ht="12.75">
      <c r="D1355" s="192"/>
      <c r="E1355" s="192"/>
      <c r="F1355" s="192"/>
    </row>
    <row r="1356" spans="4:6" ht="12.75">
      <c r="D1356" s="192"/>
      <c r="E1356" s="192"/>
      <c r="F1356" s="192"/>
    </row>
    <row r="1357" spans="4:6" ht="12.75">
      <c r="D1357" s="192"/>
      <c r="E1357" s="192"/>
      <c r="F1357" s="192"/>
    </row>
    <row r="1358" spans="4:6" ht="12.75">
      <c r="D1358" s="192"/>
      <c r="E1358" s="192"/>
      <c r="F1358" s="192"/>
    </row>
    <row r="1359" spans="4:6" ht="12.75">
      <c r="D1359" s="192"/>
      <c r="E1359" s="192"/>
      <c r="F1359" s="192"/>
    </row>
    <row r="1360" spans="4:6" ht="12.75">
      <c r="D1360" s="192"/>
      <c r="E1360" s="192"/>
      <c r="F1360" s="192"/>
    </row>
    <row r="1361" spans="4:6" ht="12.75">
      <c r="D1361" s="192"/>
      <c r="E1361" s="192"/>
      <c r="F1361" s="192"/>
    </row>
    <row r="1362" spans="4:6" ht="12.75">
      <c r="D1362" s="192"/>
      <c r="E1362" s="192"/>
      <c r="F1362" s="192"/>
    </row>
    <row r="1363" spans="4:6" ht="12.75">
      <c r="D1363" s="192"/>
      <c r="E1363" s="192"/>
      <c r="F1363" s="192"/>
    </row>
    <row r="1364" spans="4:6" ht="12.75">
      <c r="D1364" s="192"/>
      <c r="E1364" s="192"/>
      <c r="F1364" s="192"/>
    </row>
    <row r="1365" spans="4:6" ht="12.75">
      <c r="D1365" s="192"/>
      <c r="E1365" s="192"/>
      <c r="F1365" s="192"/>
    </row>
    <row r="1366" spans="4:6" ht="12.75">
      <c r="D1366" s="192"/>
      <c r="E1366" s="192"/>
      <c r="F1366" s="192"/>
    </row>
    <row r="1367" spans="4:6" ht="12.75">
      <c r="D1367" s="192"/>
      <c r="E1367" s="192"/>
      <c r="F1367" s="192"/>
    </row>
    <row r="1368" spans="4:6" ht="12.75">
      <c r="D1368" s="192"/>
      <c r="E1368" s="192"/>
      <c r="F1368" s="192"/>
    </row>
    <row r="1369" spans="4:6" ht="12.75">
      <c r="D1369" s="192"/>
      <c r="E1369" s="192"/>
      <c r="F1369" s="192"/>
    </row>
    <row r="1370" spans="4:6" ht="12.75">
      <c r="D1370" s="192"/>
      <c r="E1370" s="192"/>
      <c r="F1370" s="192"/>
    </row>
    <row r="1371" spans="4:6" ht="12.75">
      <c r="D1371" s="192"/>
      <c r="E1371" s="192"/>
      <c r="F1371" s="192"/>
    </row>
    <row r="1372" spans="4:6" ht="12.75">
      <c r="D1372" s="192"/>
      <c r="E1372" s="192"/>
      <c r="F1372" s="192"/>
    </row>
    <row r="1373" spans="4:6" ht="12.75">
      <c r="D1373" s="192"/>
      <c r="E1373" s="192"/>
      <c r="F1373" s="192"/>
    </row>
    <row r="1374" spans="4:6" ht="12.75">
      <c r="D1374" s="192"/>
      <c r="E1374" s="192"/>
      <c r="F1374" s="192"/>
    </row>
    <row r="1375" spans="4:6" ht="12.75">
      <c r="D1375" s="192"/>
      <c r="E1375" s="192"/>
      <c r="F1375" s="192"/>
    </row>
    <row r="1376" spans="4:6" ht="12.75">
      <c r="D1376" s="192"/>
      <c r="E1376" s="192"/>
      <c r="F1376" s="192"/>
    </row>
    <row r="1377" spans="4:6" ht="12.75">
      <c r="D1377" s="192"/>
      <c r="E1377" s="192"/>
      <c r="F1377" s="192"/>
    </row>
    <row r="1378" spans="4:6" ht="12.75">
      <c r="D1378" s="192"/>
      <c r="E1378" s="192"/>
      <c r="F1378" s="192"/>
    </row>
    <row r="1379" spans="4:6" ht="12.75">
      <c r="D1379" s="192"/>
      <c r="E1379" s="192"/>
      <c r="F1379" s="192"/>
    </row>
    <row r="1380" spans="4:6" ht="12.75">
      <c r="D1380" s="192"/>
      <c r="E1380" s="192"/>
      <c r="F1380" s="192"/>
    </row>
    <row r="1381" spans="4:6" ht="12.75">
      <c r="D1381" s="192"/>
      <c r="E1381" s="192"/>
      <c r="F1381" s="192"/>
    </row>
    <row r="1382" spans="4:6" ht="12.75">
      <c r="D1382" s="192"/>
      <c r="E1382" s="192"/>
      <c r="F1382" s="192"/>
    </row>
    <row r="1383" spans="4:6" ht="12.75">
      <c r="D1383" s="192"/>
      <c r="E1383" s="192"/>
      <c r="F1383" s="192"/>
    </row>
    <row r="1384" spans="4:6" ht="12.75">
      <c r="D1384" s="192"/>
      <c r="E1384" s="192"/>
      <c r="F1384" s="192"/>
    </row>
    <row r="1385" spans="4:6" ht="12.75">
      <c r="D1385" s="192"/>
      <c r="E1385" s="192"/>
      <c r="F1385" s="192"/>
    </row>
    <row r="1386" spans="4:6" ht="12.75">
      <c r="D1386" s="192"/>
      <c r="E1386" s="192"/>
      <c r="F1386" s="192"/>
    </row>
    <row r="1387" spans="4:6" ht="12.75">
      <c r="D1387" s="192"/>
      <c r="E1387" s="192"/>
      <c r="F1387" s="192"/>
    </row>
    <row r="1388" spans="4:6" ht="12.75">
      <c r="D1388" s="192"/>
      <c r="E1388" s="192"/>
      <c r="F1388" s="192"/>
    </row>
    <row r="1389" spans="4:6" ht="12.75">
      <c r="D1389" s="192"/>
      <c r="E1389" s="192"/>
      <c r="F1389" s="192"/>
    </row>
    <row r="1390" spans="4:6" ht="12.75">
      <c r="D1390" s="192"/>
      <c r="E1390" s="192"/>
      <c r="F1390" s="192"/>
    </row>
    <row r="1391" spans="4:6" ht="12.75">
      <c r="D1391" s="192"/>
      <c r="E1391" s="192"/>
      <c r="F1391" s="192"/>
    </row>
    <row r="1392" spans="4:6" ht="12.75">
      <c r="D1392" s="192"/>
      <c r="E1392" s="192"/>
      <c r="F1392" s="192"/>
    </row>
    <row r="1393" spans="4:6" ht="12.75">
      <c r="D1393" s="192"/>
      <c r="E1393" s="192"/>
      <c r="F1393" s="192"/>
    </row>
    <row r="1394" spans="4:6" ht="12.75">
      <c r="D1394" s="192"/>
      <c r="E1394" s="192"/>
      <c r="F1394" s="192"/>
    </row>
    <row r="1395" spans="4:6" ht="12.75">
      <c r="D1395" s="192"/>
      <c r="E1395" s="192"/>
      <c r="F1395" s="192"/>
    </row>
    <row r="1396" spans="4:6" ht="12.75">
      <c r="D1396" s="192"/>
      <c r="E1396" s="192"/>
      <c r="F1396" s="192"/>
    </row>
    <row r="1397" spans="4:6" ht="12.75">
      <c r="D1397" s="192"/>
      <c r="E1397" s="192"/>
      <c r="F1397" s="192"/>
    </row>
    <row r="1398" spans="4:6" ht="12.75">
      <c r="D1398" s="192"/>
      <c r="E1398" s="192"/>
      <c r="F1398" s="192"/>
    </row>
    <row r="1399" spans="4:6" ht="12.75">
      <c r="D1399" s="192"/>
      <c r="E1399" s="192"/>
      <c r="F1399" s="192"/>
    </row>
    <row r="1400" spans="4:6" ht="12.75">
      <c r="D1400" s="192"/>
      <c r="E1400" s="192"/>
      <c r="F1400" s="192"/>
    </row>
    <row r="1401" spans="4:6" ht="12.75">
      <c r="D1401" s="192"/>
      <c r="E1401" s="192"/>
      <c r="F1401" s="192"/>
    </row>
    <row r="1402" spans="4:6" ht="12.75">
      <c r="D1402" s="192"/>
      <c r="E1402" s="192"/>
      <c r="F1402" s="192"/>
    </row>
    <row r="1403" spans="4:6" ht="12.75">
      <c r="D1403" s="192"/>
      <c r="E1403" s="192"/>
      <c r="F1403" s="192"/>
    </row>
    <row r="1404" spans="4:6" ht="12.75">
      <c r="D1404" s="192"/>
      <c r="E1404" s="192"/>
      <c r="F1404" s="192"/>
    </row>
    <row r="1405" spans="4:6" ht="12.75">
      <c r="D1405" s="192"/>
      <c r="E1405" s="192"/>
      <c r="F1405" s="192"/>
    </row>
    <row r="1406" spans="4:6" ht="12.75">
      <c r="D1406" s="192"/>
      <c r="E1406" s="192"/>
      <c r="F1406" s="192"/>
    </row>
    <row r="1407" spans="4:6" ht="12.75">
      <c r="D1407" s="192"/>
      <c r="E1407" s="192"/>
      <c r="F1407" s="192"/>
    </row>
    <row r="1408" spans="4:6" ht="12.75">
      <c r="D1408" s="192"/>
      <c r="E1408" s="192"/>
      <c r="F1408" s="192"/>
    </row>
    <row r="1409" spans="4:6" ht="12.75">
      <c r="D1409" s="192"/>
      <c r="E1409" s="192"/>
      <c r="F1409" s="192"/>
    </row>
    <row r="1410" spans="4:6" ht="12.75">
      <c r="D1410" s="192"/>
      <c r="E1410" s="192"/>
      <c r="F1410" s="192"/>
    </row>
    <row r="1411" spans="4:6" ht="12.75">
      <c r="D1411" s="192"/>
      <c r="E1411" s="192"/>
      <c r="F1411" s="192"/>
    </row>
    <row r="1412" spans="4:6" ht="12.75">
      <c r="D1412" s="192"/>
      <c r="E1412" s="192"/>
      <c r="F1412" s="192"/>
    </row>
    <row r="1413" spans="4:6" ht="12.75">
      <c r="D1413" s="192"/>
      <c r="E1413" s="192"/>
      <c r="F1413" s="192"/>
    </row>
    <row r="1414" spans="4:6" ht="12.75">
      <c r="D1414" s="192"/>
      <c r="E1414" s="192"/>
      <c r="F1414" s="192"/>
    </row>
    <row r="1415" spans="4:6" ht="12.75">
      <c r="D1415" s="192"/>
      <c r="E1415" s="192"/>
      <c r="F1415" s="192"/>
    </row>
    <row r="1416" spans="4:6" ht="12.75">
      <c r="D1416" s="192"/>
      <c r="E1416" s="192"/>
      <c r="F1416" s="192"/>
    </row>
    <row r="1417" spans="4:6" ht="12.75">
      <c r="D1417" s="192"/>
      <c r="E1417" s="192"/>
      <c r="F1417" s="192"/>
    </row>
    <row r="1418" spans="4:6" ht="12.75">
      <c r="D1418" s="192"/>
      <c r="E1418" s="192"/>
      <c r="F1418" s="192"/>
    </row>
    <row r="1419" spans="4:6" ht="12.75">
      <c r="D1419" s="192"/>
      <c r="E1419" s="192"/>
      <c r="F1419" s="192"/>
    </row>
    <row r="1420" spans="4:6" ht="12.75">
      <c r="D1420" s="192"/>
      <c r="E1420" s="192"/>
      <c r="F1420" s="192"/>
    </row>
    <row r="1421" spans="4:6" ht="12.75">
      <c r="D1421" s="192"/>
      <c r="E1421" s="192"/>
      <c r="F1421" s="192"/>
    </row>
    <row r="1422" spans="4:6" ht="12.75">
      <c r="D1422" s="192"/>
      <c r="E1422" s="192"/>
      <c r="F1422" s="192"/>
    </row>
    <row r="1423" spans="4:6" ht="12.75">
      <c r="D1423" s="192"/>
      <c r="E1423" s="192"/>
      <c r="F1423" s="192"/>
    </row>
    <row r="1424" spans="4:6" ht="12.75">
      <c r="D1424" s="192"/>
      <c r="E1424" s="192"/>
      <c r="F1424" s="192"/>
    </row>
    <row r="1425" spans="4:6" ht="12.75">
      <c r="D1425" s="192"/>
      <c r="E1425" s="192"/>
      <c r="F1425" s="192"/>
    </row>
    <row r="1426" spans="4:6" ht="12.75">
      <c r="D1426" s="192"/>
      <c r="E1426" s="192"/>
      <c r="F1426" s="192"/>
    </row>
    <row r="1427" spans="4:6" ht="12.75">
      <c r="D1427" s="192"/>
      <c r="E1427" s="192"/>
      <c r="F1427" s="192"/>
    </row>
    <row r="1428" spans="4:6" ht="12.75">
      <c r="D1428" s="192"/>
      <c r="E1428" s="192"/>
      <c r="F1428" s="192"/>
    </row>
    <row r="1429" spans="4:6" ht="12.75">
      <c r="D1429" s="192"/>
      <c r="E1429" s="192"/>
      <c r="F1429" s="192"/>
    </row>
    <row r="1430" spans="4:6" ht="12.75">
      <c r="D1430" s="192"/>
      <c r="E1430" s="192"/>
      <c r="F1430" s="192"/>
    </row>
    <row r="1431" spans="4:6" ht="12.75">
      <c r="D1431" s="192"/>
      <c r="E1431" s="192"/>
      <c r="F1431" s="192"/>
    </row>
    <row r="1432" spans="4:6" ht="12.75">
      <c r="D1432" s="192"/>
      <c r="E1432" s="192"/>
      <c r="F1432" s="192"/>
    </row>
    <row r="1433" spans="4:6" ht="12.75">
      <c r="D1433" s="192"/>
      <c r="E1433" s="192"/>
      <c r="F1433" s="192"/>
    </row>
    <row r="1434" spans="4:6" ht="12.75">
      <c r="D1434" s="192"/>
      <c r="E1434" s="192"/>
      <c r="F1434" s="192"/>
    </row>
    <row r="1435" spans="4:6" ht="12.75">
      <c r="D1435" s="192"/>
      <c r="E1435" s="192"/>
      <c r="F1435" s="192"/>
    </row>
    <row r="1436" spans="4:6" ht="12.75">
      <c r="D1436" s="192"/>
      <c r="E1436" s="192"/>
      <c r="F1436" s="192"/>
    </row>
    <row r="1437" spans="4:6" ht="12.75">
      <c r="D1437" s="192"/>
      <c r="E1437" s="192"/>
      <c r="F1437" s="192"/>
    </row>
    <row r="1438" spans="4:6" ht="12.75">
      <c r="D1438" s="192"/>
      <c r="E1438" s="192"/>
      <c r="F1438" s="192"/>
    </row>
    <row r="1439" spans="4:6" ht="12.75">
      <c r="D1439" s="192"/>
      <c r="E1439" s="192"/>
      <c r="F1439" s="192"/>
    </row>
    <row r="1440" spans="4:6" ht="12.75">
      <c r="D1440" s="192"/>
      <c r="E1440" s="192"/>
      <c r="F1440" s="192"/>
    </row>
    <row r="1441" spans="4:6" ht="12.75">
      <c r="D1441" s="192"/>
      <c r="E1441" s="192"/>
      <c r="F1441" s="192"/>
    </row>
    <row r="1442" spans="4:6" ht="12.75">
      <c r="D1442" s="192"/>
      <c r="E1442" s="192"/>
      <c r="F1442" s="192"/>
    </row>
    <row r="1443" spans="4:6" ht="12.75">
      <c r="D1443" s="192"/>
      <c r="E1443" s="192"/>
      <c r="F1443" s="192"/>
    </row>
    <row r="1444" spans="4:6" ht="12.75">
      <c r="D1444" s="192"/>
      <c r="E1444" s="192"/>
      <c r="F1444" s="192"/>
    </row>
    <row r="1445" spans="4:6" ht="12.75">
      <c r="D1445" s="192"/>
      <c r="E1445" s="192"/>
      <c r="F1445" s="192"/>
    </row>
    <row r="1446" spans="4:6" ht="12.75">
      <c r="D1446" s="192"/>
      <c r="E1446" s="192"/>
      <c r="F1446" s="192"/>
    </row>
    <row r="1447" spans="4:6" ht="12.75">
      <c r="D1447" s="192"/>
      <c r="E1447" s="192"/>
      <c r="F1447" s="192"/>
    </row>
    <row r="1448" spans="4:6" ht="12.75">
      <c r="D1448" s="192"/>
      <c r="E1448" s="192"/>
      <c r="F1448" s="192"/>
    </row>
    <row r="1449" spans="4:6" ht="12.75">
      <c r="D1449" s="192"/>
      <c r="E1449" s="192"/>
      <c r="F1449" s="192"/>
    </row>
    <row r="1450" spans="4:6" ht="12.75">
      <c r="D1450" s="192"/>
      <c r="E1450" s="192"/>
      <c r="F1450" s="192"/>
    </row>
    <row r="1451" spans="4:6" ht="12.75">
      <c r="D1451" s="192"/>
      <c r="E1451" s="192"/>
      <c r="F1451" s="192"/>
    </row>
    <row r="1452" spans="4:6" ht="12.75">
      <c r="D1452" s="192"/>
      <c r="E1452" s="192"/>
      <c r="F1452" s="192"/>
    </row>
    <row r="1453" spans="4:6" ht="12.75">
      <c r="D1453" s="192"/>
      <c r="E1453" s="192"/>
      <c r="F1453" s="192"/>
    </row>
    <row r="1454" spans="4:6" ht="12.75">
      <c r="D1454" s="192"/>
      <c r="E1454" s="192"/>
      <c r="F1454" s="192"/>
    </row>
    <row r="1455" spans="4:6" ht="12.75">
      <c r="D1455" s="192"/>
      <c r="E1455" s="192"/>
      <c r="F1455" s="192"/>
    </row>
    <row r="1456" spans="4:6" ht="12.75">
      <c r="D1456" s="192"/>
      <c r="E1456" s="192"/>
      <c r="F1456" s="192"/>
    </row>
    <row r="1457" spans="4:6" ht="12.75">
      <c r="D1457" s="192"/>
      <c r="E1457" s="192"/>
      <c r="F1457" s="192"/>
    </row>
    <row r="1458" spans="4:6" ht="12.75">
      <c r="D1458" s="192"/>
      <c r="E1458" s="192"/>
      <c r="F1458" s="192"/>
    </row>
  </sheetData>
  <sheetProtection password="87EF" sheet="1" objects="1" scenarios="1" insertColumns="0" insertRows="0" deleteColumns="0" deleteRows="0"/>
  <mergeCells count="17">
    <mergeCell ref="A1:I1"/>
    <mergeCell ref="A2:I2"/>
    <mergeCell ref="B17:H17"/>
    <mergeCell ref="F24:H24"/>
    <mergeCell ref="B18:H18"/>
    <mergeCell ref="B7:I7"/>
    <mergeCell ref="B9:C9"/>
    <mergeCell ref="G11:H11"/>
    <mergeCell ref="G13:H13"/>
    <mergeCell ref="G15:H15"/>
    <mergeCell ref="B28:I28"/>
    <mergeCell ref="B30:C30"/>
    <mergeCell ref="A3:I3"/>
    <mergeCell ref="A4:I4"/>
    <mergeCell ref="B20:I20"/>
    <mergeCell ref="B22:H22"/>
    <mergeCell ref="B26:I26"/>
  </mergeCells>
  <hyperlinks>
    <hyperlink ref="F24" r:id="rId1" display="www.firoil/payment-and-shipping-fees/"/>
    <hyperlink ref="G11:H11" location="'прайс 2015 розница'!R1C1" display="прайс розница"/>
    <hyperlink ref="G13:H13" location="'прайс 2015 мелкий опт'!R1C1" display="прайс мелкий опт"/>
    <hyperlink ref="G15:H15" location="'прайс 2015 опт'!R1C1" display="прайс опт"/>
  </hyperlinks>
  <printOptions/>
  <pageMargins left="0.25" right="0.25" top="0.75" bottom="0.75" header="0.3" footer="0.3"/>
  <pageSetup horizontalDpi="600" verticalDpi="600" orientation="portrait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V1949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F18" sqref="F18"/>
    </sheetView>
  </sheetViews>
  <sheetFormatPr defaultColWidth="11.421875" defaultRowHeight="12.75"/>
  <cols>
    <col min="1" max="1" width="28.28125" style="25" customWidth="1"/>
    <col min="2" max="2" width="22.140625" style="25" customWidth="1"/>
    <col min="3" max="3" width="14.140625" style="25" customWidth="1"/>
    <col min="4" max="4" width="9.7109375" style="25" customWidth="1"/>
    <col min="5" max="5" width="11.28125" style="25" customWidth="1"/>
    <col min="6" max="6" width="10.57421875" style="25" customWidth="1"/>
    <col min="7" max="7" width="10.7109375" style="25" customWidth="1"/>
    <col min="8" max="8" width="10.421875" style="25" customWidth="1"/>
    <col min="9" max="9" width="12.7109375" style="25" customWidth="1"/>
    <col min="10" max="10" width="18.28125" style="25" customWidth="1"/>
    <col min="11" max="11" width="35.00390625" style="25" customWidth="1"/>
    <col min="12" max="15" width="10.7109375" style="25" customWidth="1"/>
    <col min="16" max="16" width="17.140625" style="25" customWidth="1"/>
    <col min="17" max="17" width="23.00390625" style="25" customWidth="1"/>
    <col min="18" max="18" width="11.421875" style="611" customWidth="1"/>
    <col min="19" max="19" width="11.421875" style="612" customWidth="1"/>
    <col min="20" max="20" width="11.57421875" style="612" bestFit="1" customWidth="1"/>
    <col min="21" max="22" width="11.421875" style="612" customWidth="1"/>
    <col min="23" max="16384" width="11.421875" style="25" customWidth="1"/>
  </cols>
  <sheetData>
    <row r="1" spans="1:17" ht="24.75" customHeight="1" thickBot="1">
      <c r="A1" s="214" t="s">
        <v>596</v>
      </c>
      <c r="B1" s="277" t="s">
        <v>593</v>
      </c>
      <c r="C1" s="278"/>
      <c r="D1" s="279" t="s">
        <v>592</v>
      </c>
      <c r="E1" s="280"/>
      <c r="F1" s="257" t="s">
        <v>594</v>
      </c>
      <c r="G1" s="258"/>
      <c r="H1" s="258"/>
      <c r="I1" s="259" t="s">
        <v>606</v>
      </c>
      <c r="J1" s="260"/>
      <c r="K1" s="201" t="s">
        <v>167</v>
      </c>
      <c r="L1" s="261">
        <f>SUM(Q10:Q90)+SUM(Q94:Q97)+SUM(Q101:Q121)+SUM(Q126:Q134)+SUM(Q138:Q151)+SUM(Q156:Q166)+SUM(Q171:Q173)+SUM(Q204:Q209)+SUM(Q218:Q225)+SUM(Q272:Q301)+SUM(Q307:Q308)+SUM(Q310:Q314)+SUM(Q362:Q366)+SUM(Q233:Q267)+SUM(Q175:Q177)+SUM(Q179:Q181)+SUM(Q186:Q199)+SUM(Q211:Q212)+SUM(Q227:Q228)+SUM(Q319:Q341)+SUM(Q346:Q357)+SUM(Q371:Q381)</f>
        <v>0</v>
      </c>
      <c r="M1" s="262"/>
      <c r="N1" s="262"/>
      <c r="O1" s="262"/>
      <c r="P1" s="262"/>
      <c r="Q1" s="263"/>
    </row>
    <row r="2" spans="1:18" ht="18.75" customHeight="1">
      <c r="A2" s="264" t="s">
        <v>109</v>
      </c>
      <c r="B2" s="265"/>
      <c r="C2" s="265"/>
      <c r="D2" s="265"/>
      <c r="E2" s="265"/>
      <c r="F2" s="265"/>
      <c r="G2" s="265"/>
      <c r="H2" s="266"/>
      <c r="I2" s="66"/>
      <c r="J2" s="66"/>
      <c r="K2" s="67" t="s">
        <v>98</v>
      </c>
      <c r="L2" s="267"/>
      <c r="M2" s="268"/>
      <c r="N2" s="268"/>
      <c r="O2" s="268"/>
      <c r="P2" s="268"/>
      <c r="Q2" s="269"/>
      <c r="R2" s="68"/>
    </row>
    <row r="3" spans="1:18" ht="20.25" customHeight="1">
      <c r="A3" s="270" t="s">
        <v>110</v>
      </c>
      <c r="B3" s="271"/>
      <c r="C3" s="271"/>
      <c r="D3" s="271"/>
      <c r="E3" s="271"/>
      <c r="F3" s="271"/>
      <c r="G3" s="271"/>
      <c r="H3" s="271"/>
      <c r="I3" s="66"/>
      <c r="J3" s="66"/>
      <c r="K3" s="69" t="s">
        <v>99</v>
      </c>
      <c r="L3" s="272"/>
      <c r="M3" s="273"/>
      <c r="N3" s="273"/>
      <c r="O3" s="273"/>
      <c r="P3" s="273"/>
      <c r="Q3" s="274"/>
      <c r="R3" s="68"/>
    </row>
    <row r="4" spans="1:18" ht="20.25" customHeight="1">
      <c r="A4" s="275" t="s">
        <v>165</v>
      </c>
      <c r="B4" s="276"/>
      <c r="C4" s="276"/>
      <c r="D4" s="276"/>
      <c r="E4" s="276"/>
      <c r="F4" s="276"/>
      <c r="G4" s="276"/>
      <c r="H4" s="276"/>
      <c r="I4" s="66"/>
      <c r="J4" s="66"/>
      <c r="K4" s="69" t="s">
        <v>100</v>
      </c>
      <c r="L4" s="272"/>
      <c r="M4" s="273"/>
      <c r="N4" s="273"/>
      <c r="O4" s="273"/>
      <c r="P4" s="273"/>
      <c r="Q4" s="274"/>
      <c r="R4" s="68"/>
    </row>
    <row r="5" spans="1:18" ht="21.75" customHeight="1" thickBot="1">
      <c r="A5" s="253" t="s">
        <v>164</v>
      </c>
      <c r="B5" s="253"/>
      <c r="C5" s="253"/>
      <c r="D5" s="253"/>
      <c r="E5" s="253"/>
      <c r="F5" s="253"/>
      <c r="G5" s="253"/>
      <c r="H5" s="253"/>
      <c r="I5" s="66"/>
      <c r="J5" s="66"/>
      <c r="K5" s="70" t="s">
        <v>101</v>
      </c>
      <c r="L5" s="254"/>
      <c r="M5" s="255"/>
      <c r="N5" s="255"/>
      <c r="O5" s="255"/>
      <c r="P5" s="255"/>
      <c r="Q5" s="256"/>
      <c r="R5" s="154"/>
    </row>
    <row r="6" spans="1:18" ht="25.5" customHeight="1" thickBot="1">
      <c r="A6" s="281" t="s">
        <v>487</v>
      </c>
      <c r="B6" s="282"/>
      <c r="C6" s="282"/>
      <c r="D6" s="282"/>
      <c r="E6" s="282"/>
      <c r="F6" s="282"/>
      <c r="G6" s="282"/>
      <c r="H6" s="282"/>
      <c r="I6" s="285" t="s">
        <v>201</v>
      </c>
      <c r="J6" s="286"/>
      <c r="K6" s="292" t="s">
        <v>63</v>
      </c>
      <c r="L6" s="293"/>
      <c r="M6" s="293"/>
      <c r="N6" s="293"/>
      <c r="O6" s="293"/>
      <c r="P6" s="293"/>
      <c r="Q6" s="294"/>
      <c r="R6" s="68"/>
    </row>
    <row r="7" spans="1:18" ht="18" customHeight="1" thickBot="1">
      <c r="A7" s="283"/>
      <c r="B7" s="284"/>
      <c r="C7" s="284"/>
      <c r="D7" s="284"/>
      <c r="E7" s="284"/>
      <c r="F7" s="284"/>
      <c r="G7" s="284"/>
      <c r="H7" s="284"/>
      <c r="I7" s="287"/>
      <c r="J7" s="288"/>
      <c r="K7" s="292" t="s">
        <v>108</v>
      </c>
      <c r="L7" s="295"/>
      <c r="M7" s="295"/>
      <c r="N7" s="295"/>
      <c r="O7" s="295"/>
      <c r="P7" s="295"/>
      <c r="Q7" s="294"/>
      <c r="R7" s="68"/>
    </row>
    <row r="8" spans="1:18" ht="15" customHeight="1">
      <c r="A8" s="296" t="s">
        <v>21</v>
      </c>
      <c r="B8" s="297"/>
      <c r="C8" s="300" t="s">
        <v>62</v>
      </c>
      <c r="D8" s="302" t="s">
        <v>156</v>
      </c>
      <c r="E8" s="304" t="s">
        <v>157</v>
      </c>
      <c r="F8" s="304" t="s">
        <v>158</v>
      </c>
      <c r="G8" s="306" t="s">
        <v>159</v>
      </c>
      <c r="H8" s="310" t="s">
        <v>166</v>
      </c>
      <c r="I8" s="287"/>
      <c r="J8" s="288"/>
      <c r="K8" s="312" t="s">
        <v>21</v>
      </c>
      <c r="L8" s="314" t="s">
        <v>64</v>
      </c>
      <c r="M8" s="315"/>
      <c r="N8" s="315"/>
      <c r="O8" s="315"/>
      <c r="P8" s="316"/>
      <c r="Q8" s="590" t="s">
        <v>65</v>
      </c>
      <c r="R8" s="68"/>
    </row>
    <row r="9" spans="1:20" ht="39.75" customHeight="1" thickBot="1">
      <c r="A9" s="298"/>
      <c r="B9" s="299"/>
      <c r="C9" s="301"/>
      <c r="D9" s="303"/>
      <c r="E9" s="305"/>
      <c r="F9" s="305"/>
      <c r="G9" s="307"/>
      <c r="H9" s="311"/>
      <c r="I9" s="287"/>
      <c r="J9" s="288"/>
      <c r="K9" s="313"/>
      <c r="L9" s="73">
        <v>2</v>
      </c>
      <c r="M9" s="74">
        <v>6</v>
      </c>
      <c r="N9" s="74">
        <v>12</v>
      </c>
      <c r="O9" s="74">
        <v>50</v>
      </c>
      <c r="P9" s="75" t="s">
        <v>166</v>
      </c>
      <c r="Q9" s="591"/>
      <c r="R9" s="68"/>
      <c r="S9" s="613"/>
      <c r="T9" s="613"/>
    </row>
    <row r="10" spans="1:22" s="83" customFormat="1" ht="19.5" customHeight="1">
      <c r="A10" s="76" t="s">
        <v>90</v>
      </c>
      <c r="B10" s="77" t="s">
        <v>272</v>
      </c>
      <c r="C10" s="78" t="s">
        <v>96</v>
      </c>
      <c r="D10" s="203">
        <f>CEILING(E10/2.5,10)</f>
        <v>300</v>
      </c>
      <c r="E10" s="204">
        <v>730</v>
      </c>
      <c r="F10" s="204">
        <f>CEILING(E10*1.8,10)</f>
        <v>1320</v>
      </c>
      <c r="G10" s="205">
        <f>CEILING(F10*2.4,10)</f>
        <v>3170</v>
      </c>
      <c r="H10" s="227">
        <f>G10/50</f>
        <v>63.4</v>
      </c>
      <c r="I10" s="289"/>
      <c r="J10" s="288"/>
      <c r="K10" s="81" t="s">
        <v>90</v>
      </c>
      <c r="L10" s="40"/>
      <c r="M10" s="41"/>
      <c r="N10" s="41"/>
      <c r="O10" s="41"/>
      <c r="P10" s="42"/>
      <c r="Q10" s="592">
        <f>SUM(D10*L10+E10*M10+F10*N10+G10*O10+(H10*P10-IF(AND(51&lt;=P10,P10&lt;99),P10*H10*1%,IF(AND(100&lt;=P10,P10&lt;299),P10*H10*4%,IF(AND(300&lt;=P10,P10&lt;499),P10*H10*8%,IF(AND(500&lt;=P10,P10&lt;999),P10*H10*10%,IF(P10&gt;=1000,P10*H10*15%,0)))))))</f>
        <v>0</v>
      </c>
      <c r="R10" s="82"/>
      <c r="S10" s="230"/>
      <c r="T10" s="230"/>
      <c r="U10" s="230"/>
      <c r="V10" s="230"/>
    </row>
    <row r="11" spans="1:22" s="90" customFormat="1" ht="19.5" customHeight="1" thickBot="1">
      <c r="A11" s="84" t="s">
        <v>94</v>
      </c>
      <c r="B11" s="85" t="s">
        <v>271</v>
      </c>
      <c r="C11" s="86" t="s">
        <v>52</v>
      </c>
      <c r="D11" s="94">
        <f aca="true" t="shared" si="0" ref="D11:D74">CEILING(E11/2.5,10)</f>
        <v>120</v>
      </c>
      <c r="E11" s="87">
        <v>300</v>
      </c>
      <c r="F11" s="95">
        <f aca="true" t="shared" si="1" ref="F11:F74">CEILING(E11*1.8,10)</f>
        <v>540</v>
      </c>
      <c r="G11" s="206">
        <f aca="true" t="shared" si="2" ref="G11:G74">CEILING(F11*2.4,10)</f>
        <v>1300</v>
      </c>
      <c r="H11" s="228">
        <f>G11/50</f>
        <v>26</v>
      </c>
      <c r="I11" s="290"/>
      <c r="J11" s="291"/>
      <c r="K11" s="88" t="s">
        <v>94</v>
      </c>
      <c r="L11" s="43"/>
      <c r="M11" s="38"/>
      <c r="N11" s="38"/>
      <c r="O11" s="2"/>
      <c r="P11" s="44"/>
      <c r="Q11" s="592">
        <f aca="true" t="shared" si="3" ref="Q11:Q76">SUM(D11*L11+E11*M11+F11*N11+G11*O11+(H11*P11-IF(AND(51&lt;=P11,P11&lt;99),P11*H11*1%,IF(AND(100&lt;=P11,P11&lt;299),P11*H11*4%,IF(AND(300&lt;=P11,P11&lt;499),P11*H11*8%,IF(AND(500&lt;=P11,P11&lt;999),P11*H11*10%,IF(P11&gt;=1000,P11*H11*15%,0)))))))</f>
        <v>0</v>
      </c>
      <c r="R11" s="89"/>
      <c r="S11" s="230"/>
      <c r="T11" s="112"/>
      <c r="U11" s="230"/>
      <c r="V11" s="112"/>
    </row>
    <row r="12" spans="1:22" s="83" customFormat="1" ht="19.5" customHeight="1">
      <c r="A12" s="91" t="s">
        <v>154</v>
      </c>
      <c r="B12" s="92" t="s">
        <v>270</v>
      </c>
      <c r="C12" s="93" t="s">
        <v>24</v>
      </c>
      <c r="D12" s="94">
        <f t="shared" si="0"/>
        <v>90</v>
      </c>
      <c r="E12" s="95">
        <v>220</v>
      </c>
      <c r="F12" s="95">
        <f t="shared" si="1"/>
        <v>400</v>
      </c>
      <c r="G12" s="206">
        <f t="shared" si="2"/>
        <v>960</v>
      </c>
      <c r="H12" s="228">
        <f>G12/50</f>
        <v>19.2</v>
      </c>
      <c r="I12" s="96"/>
      <c r="J12" s="96"/>
      <c r="K12" s="97" t="s">
        <v>154</v>
      </c>
      <c r="L12" s="45"/>
      <c r="M12" s="46"/>
      <c r="N12" s="46"/>
      <c r="O12" s="46"/>
      <c r="P12" s="42"/>
      <c r="Q12" s="592">
        <f t="shared" si="3"/>
        <v>0</v>
      </c>
      <c r="R12" s="82"/>
      <c r="S12" s="230"/>
      <c r="T12" s="230"/>
      <c r="U12" s="230"/>
      <c r="V12" s="230"/>
    </row>
    <row r="13" spans="1:22" s="90" customFormat="1" ht="19.5" customHeight="1">
      <c r="A13" s="98" t="s">
        <v>121</v>
      </c>
      <c r="B13" s="99" t="s">
        <v>269</v>
      </c>
      <c r="C13" s="86" t="s">
        <v>25</v>
      </c>
      <c r="D13" s="94">
        <f t="shared" si="0"/>
        <v>80</v>
      </c>
      <c r="E13" s="101">
        <v>190</v>
      </c>
      <c r="F13" s="95">
        <f t="shared" si="1"/>
        <v>350</v>
      </c>
      <c r="G13" s="206">
        <f t="shared" si="2"/>
        <v>840</v>
      </c>
      <c r="H13" s="228">
        <f aca="true" t="shared" si="4" ref="H13:H76">G13/50</f>
        <v>16.8</v>
      </c>
      <c r="I13" s="102"/>
      <c r="J13" s="102"/>
      <c r="K13" s="103" t="s">
        <v>121</v>
      </c>
      <c r="L13" s="47"/>
      <c r="M13" s="2"/>
      <c r="N13" s="2"/>
      <c r="O13" s="2"/>
      <c r="P13" s="44"/>
      <c r="Q13" s="592">
        <f t="shared" si="3"/>
        <v>0</v>
      </c>
      <c r="R13" s="89"/>
      <c r="S13" s="230"/>
      <c r="T13" s="112"/>
      <c r="U13" s="230"/>
      <c r="V13" s="112"/>
    </row>
    <row r="14" spans="1:22" s="90" customFormat="1" ht="19.5" customHeight="1">
      <c r="A14" s="98" t="s">
        <v>0</v>
      </c>
      <c r="B14" s="99" t="s">
        <v>268</v>
      </c>
      <c r="C14" s="86" t="s">
        <v>26</v>
      </c>
      <c r="D14" s="94">
        <f t="shared" si="0"/>
        <v>240</v>
      </c>
      <c r="E14" s="87">
        <v>580</v>
      </c>
      <c r="F14" s="95">
        <f t="shared" si="1"/>
        <v>1050</v>
      </c>
      <c r="G14" s="206">
        <f t="shared" si="2"/>
        <v>2520</v>
      </c>
      <c r="H14" s="228">
        <f t="shared" si="4"/>
        <v>50.4</v>
      </c>
      <c r="I14" s="102"/>
      <c r="J14" s="102"/>
      <c r="K14" s="103" t="s">
        <v>0</v>
      </c>
      <c r="L14" s="47"/>
      <c r="M14" s="2"/>
      <c r="N14" s="2"/>
      <c r="O14" s="2"/>
      <c r="P14" s="44"/>
      <c r="Q14" s="592">
        <f t="shared" si="3"/>
        <v>0</v>
      </c>
      <c r="R14" s="89"/>
      <c r="S14" s="230"/>
      <c r="T14" s="112"/>
      <c r="U14" s="230"/>
      <c r="V14" s="112"/>
    </row>
    <row r="15" spans="1:22" s="90" customFormat="1" ht="19.5" customHeight="1">
      <c r="A15" s="98" t="s">
        <v>42</v>
      </c>
      <c r="B15" s="99" t="s">
        <v>267</v>
      </c>
      <c r="C15" s="86" t="s">
        <v>32</v>
      </c>
      <c r="D15" s="94">
        <f t="shared" si="0"/>
        <v>280</v>
      </c>
      <c r="E15" s="101">
        <v>680</v>
      </c>
      <c r="F15" s="95">
        <f t="shared" si="1"/>
        <v>1230</v>
      </c>
      <c r="G15" s="206">
        <f t="shared" si="2"/>
        <v>2960</v>
      </c>
      <c r="H15" s="228">
        <f t="shared" si="4"/>
        <v>59.2</v>
      </c>
      <c r="I15" s="104"/>
      <c r="J15" s="104"/>
      <c r="K15" s="103" t="s">
        <v>42</v>
      </c>
      <c r="L15" s="47"/>
      <c r="M15" s="2"/>
      <c r="N15" s="2"/>
      <c r="O15" s="2"/>
      <c r="P15" s="44"/>
      <c r="Q15" s="592">
        <f t="shared" si="3"/>
        <v>0</v>
      </c>
      <c r="R15" s="89"/>
      <c r="S15" s="230"/>
      <c r="T15" s="112"/>
      <c r="U15" s="230"/>
      <c r="V15" s="112"/>
    </row>
    <row r="16" spans="1:22" s="83" customFormat="1" ht="19.5" customHeight="1">
      <c r="A16" s="91" t="s">
        <v>1</v>
      </c>
      <c r="B16" s="92" t="s">
        <v>266</v>
      </c>
      <c r="C16" s="105" t="s">
        <v>25</v>
      </c>
      <c r="D16" s="94">
        <f t="shared" si="0"/>
        <v>160</v>
      </c>
      <c r="E16" s="101">
        <v>400</v>
      </c>
      <c r="F16" s="95">
        <f t="shared" si="1"/>
        <v>720</v>
      </c>
      <c r="G16" s="206">
        <f t="shared" si="2"/>
        <v>1730</v>
      </c>
      <c r="H16" s="228">
        <f t="shared" si="4"/>
        <v>34.6</v>
      </c>
      <c r="I16" s="96"/>
      <c r="J16" s="96"/>
      <c r="K16" s="106" t="s">
        <v>1</v>
      </c>
      <c r="L16" s="45"/>
      <c r="M16" s="46"/>
      <c r="N16" s="46"/>
      <c r="O16" s="46"/>
      <c r="P16" s="42"/>
      <c r="Q16" s="592">
        <f>SUM(D16*L16+E16*M16+F16*N16+G16*O16+(H16*P16-IF(AND(51&lt;=P16,P16&lt;99),P16*H16*1%,IF(AND(100&lt;=P16,P16&lt;299),P16*H16*4%,IF(AND(300&lt;=P16,P16&lt;499),P16*H16*8%,IF(AND(500&lt;=P16,P16&lt;999),P16*H16*10%,IF(P16&gt;=1000,P16*H16*15%,0)))))))</f>
        <v>0</v>
      </c>
      <c r="R16" s="89"/>
      <c r="S16" s="230"/>
      <c r="T16" s="230"/>
      <c r="U16" s="230"/>
      <c r="V16" s="230"/>
    </row>
    <row r="17" spans="1:22" s="90" customFormat="1" ht="19.5" customHeight="1">
      <c r="A17" s="98" t="s">
        <v>177</v>
      </c>
      <c r="B17" s="99" t="s">
        <v>273</v>
      </c>
      <c r="C17" s="86" t="s">
        <v>306</v>
      </c>
      <c r="D17" s="94">
        <f t="shared" si="0"/>
        <v>150</v>
      </c>
      <c r="E17" s="101">
        <v>370</v>
      </c>
      <c r="F17" s="95">
        <f t="shared" si="1"/>
        <v>670</v>
      </c>
      <c r="G17" s="206">
        <f t="shared" si="2"/>
        <v>1610</v>
      </c>
      <c r="H17" s="228">
        <f t="shared" si="4"/>
        <v>32.2</v>
      </c>
      <c r="I17" s="104"/>
      <c r="J17" s="104"/>
      <c r="K17" s="103" t="s">
        <v>177</v>
      </c>
      <c r="L17" s="47"/>
      <c r="M17" s="2"/>
      <c r="N17" s="2"/>
      <c r="O17" s="2"/>
      <c r="P17" s="44"/>
      <c r="Q17" s="592">
        <f>SUM(D17*L17+E17*M17+F17*N17+G17*O17+(H17*P17-IF(AND(51&lt;=P17,P17&lt;99),P17*H17*1%,IF(AND(100&lt;=P17,P17&lt;299),P17*H17*4%,IF(AND(300&lt;=P17,P17&lt;499),P17*H17*8%,IF(AND(500&lt;=P17,P17&lt;999),P17*H17*10%,IF(P17&gt;=1000,P17*H17*15%,0)))))))</f>
        <v>0</v>
      </c>
      <c r="R17" s="89"/>
      <c r="S17" s="230"/>
      <c r="T17" s="112"/>
      <c r="U17" s="230"/>
      <c r="V17" s="112"/>
    </row>
    <row r="18" spans="1:22" s="111" customFormat="1" ht="19.5" customHeight="1">
      <c r="A18" s="107" t="s">
        <v>20</v>
      </c>
      <c r="B18" s="108" t="s">
        <v>265</v>
      </c>
      <c r="C18" s="109" t="s">
        <v>297</v>
      </c>
      <c r="D18" s="94">
        <f t="shared" si="0"/>
        <v>370</v>
      </c>
      <c r="E18" s="95">
        <v>920</v>
      </c>
      <c r="F18" s="95">
        <f t="shared" si="1"/>
        <v>1660</v>
      </c>
      <c r="G18" s="206">
        <f t="shared" si="2"/>
        <v>3990</v>
      </c>
      <c r="H18" s="228">
        <f t="shared" si="4"/>
        <v>79.8</v>
      </c>
      <c r="I18" s="102"/>
      <c r="J18" s="102"/>
      <c r="K18" s="110" t="s">
        <v>20</v>
      </c>
      <c r="L18" s="48"/>
      <c r="M18" s="49"/>
      <c r="N18" s="49"/>
      <c r="O18" s="49"/>
      <c r="P18" s="42"/>
      <c r="Q18" s="592">
        <f t="shared" si="3"/>
        <v>0</v>
      </c>
      <c r="R18" s="89"/>
      <c r="S18" s="230"/>
      <c r="T18" s="614"/>
      <c r="U18" s="230"/>
      <c r="V18" s="614"/>
    </row>
    <row r="19" spans="1:22" s="90" customFormat="1" ht="19.5" customHeight="1">
      <c r="A19" s="98" t="s">
        <v>175</v>
      </c>
      <c r="B19" s="99" t="s">
        <v>274</v>
      </c>
      <c r="C19" s="86" t="s">
        <v>275</v>
      </c>
      <c r="D19" s="94">
        <f t="shared" si="0"/>
        <v>100</v>
      </c>
      <c r="E19" s="101">
        <v>250</v>
      </c>
      <c r="F19" s="95">
        <f t="shared" si="1"/>
        <v>450</v>
      </c>
      <c r="G19" s="206">
        <f t="shared" si="2"/>
        <v>1080</v>
      </c>
      <c r="H19" s="228">
        <f t="shared" si="4"/>
        <v>21.6</v>
      </c>
      <c r="I19" s="104"/>
      <c r="J19" s="104"/>
      <c r="K19" s="103" t="s">
        <v>175</v>
      </c>
      <c r="L19" s="47"/>
      <c r="M19" s="2"/>
      <c r="N19" s="2"/>
      <c r="O19" s="2"/>
      <c r="P19" s="44"/>
      <c r="Q19" s="592">
        <f t="shared" si="3"/>
        <v>0</v>
      </c>
      <c r="R19" s="89"/>
      <c r="S19" s="230"/>
      <c r="T19" s="112"/>
      <c r="U19" s="230"/>
      <c r="V19" s="112"/>
    </row>
    <row r="20" spans="1:22" s="90" customFormat="1" ht="19.5" customHeight="1">
      <c r="A20" s="98" t="s">
        <v>169</v>
      </c>
      <c r="B20" s="99" t="s">
        <v>264</v>
      </c>
      <c r="C20" s="86" t="s">
        <v>27</v>
      </c>
      <c r="D20" s="94">
        <f t="shared" si="0"/>
        <v>90</v>
      </c>
      <c r="E20" s="87">
        <v>220</v>
      </c>
      <c r="F20" s="95">
        <f t="shared" si="1"/>
        <v>400</v>
      </c>
      <c r="G20" s="206">
        <f t="shared" si="2"/>
        <v>960</v>
      </c>
      <c r="H20" s="228">
        <f t="shared" si="4"/>
        <v>19.2</v>
      </c>
      <c r="I20" s="104"/>
      <c r="J20" s="104"/>
      <c r="K20" s="103" t="s">
        <v>169</v>
      </c>
      <c r="L20" s="47"/>
      <c r="M20" s="2"/>
      <c r="N20" s="2"/>
      <c r="O20" s="2"/>
      <c r="P20" s="44"/>
      <c r="Q20" s="592">
        <f t="shared" si="3"/>
        <v>0</v>
      </c>
      <c r="R20" s="89"/>
      <c r="S20" s="230"/>
      <c r="T20" s="112"/>
      <c r="U20" s="230"/>
      <c r="V20" s="112"/>
    </row>
    <row r="21" spans="1:22" s="90" customFormat="1" ht="19.5" customHeight="1">
      <c r="A21" s="98" t="s">
        <v>526</v>
      </c>
      <c r="B21" s="99" t="s">
        <v>264</v>
      </c>
      <c r="C21" s="86" t="s">
        <v>27</v>
      </c>
      <c r="D21" s="94">
        <f t="shared" si="0"/>
        <v>120</v>
      </c>
      <c r="E21" s="95">
        <v>300</v>
      </c>
      <c r="F21" s="95">
        <f t="shared" si="1"/>
        <v>540</v>
      </c>
      <c r="G21" s="206">
        <f t="shared" si="2"/>
        <v>1300</v>
      </c>
      <c r="H21" s="228">
        <f t="shared" si="4"/>
        <v>26</v>
      </c>
      <c r="I21" s="102"/>
      <c r="J21" s="102"/>
      <c r="K21" s="103" t="s">
        <v>526</v>
      </c>
      <c r="L21" s="47"/>
      <c r="M21" s="2"/>
      <c r="N21" s="2"/>
      <c r="O21" s="2"/>
      <c r="P21" s="44"/>
      <c r="Q21" s="592">
        <f>SUM(D21*L21+E21*M21+F21*N21+G21*O21+(H21*P21-IF(AND(51&lt;=P21,P21&lt;99),P21*H21*1%,IF(AND(100&lt;=P21,P21&lt;299),P21*H21*4%,IF(AND(300&lt;=P21,P21&lt;499),P21*H21*8%,IF(AND(500&lt;=P21,P21&lt;999),P21*H21*10%,IF(P21&gt;=1000,P21*H21*15%,0)))))))</f>
        <v>0</v>
      </c>
      <c r="R21" s="89"/>
      <c r="S21" s="230"/>
      <c r="T21" s="112"/>
      <c r="U21" s="230"/>
      <c r="V21" s="112"/>
    </row>
    <row r="22" spans="1:22" s="111" customFormat="1" ht="19.5" customHeight="1">
      <c r="A22" s="107" t="s">
        <v>7</v>
      </c>
      <c r="B22" s="108" t="s">
        <v>263</v>
      </c>
      <c r="C22" s="109" t="s">
        <v>28</v>
      </c>
      <c r="D22" s="94">
        <f t="shared" si="0"/>
        <v>160</v>
      </c>
      <c r="E22" s="87">
        <v>400</v>
      </c>
      <c r="F22" s="95">
        <f t="shared" si="1"/>
        <v>720</v>
      </c>
      <c r="G22" s="206">
        <f t="shared" si="2"/>
        <v>1730</v>
      </c>
      <c r="H22" s="228">
        <f t="shared" si="4"/>
        <v>34.6</v>
      </c>
      <c r="I22" s="102"/>
      <c r="J22" s="102"/>
      <c r="K22" s="110" t="s">
        <v>7</v>
      </c>
      <c r="L22" s="48"/>
      <c r="M22" s="49"/>
      <c r="N22" s="49"/>
      <c r="O22" s="49"/>
      <c r="P22" s="42"/>
      <c r="Q22" s="592">
        <f t="shared" si="3"/>
        <v>0</v>
      </c>
      <c r="R22" s="89"/>
      <c r="S22" s="230"/>
      <c r="T22" s="614"/>
      <c r="U22" s="230"/>
      <c r="V22" s="614"/>
    </row>
    <row r="23" spans="1:22" s="90" customFormat="1" ht="19.5" customHeight="1">
      <c r="A23" s="98" t="s">
        <v>8</v>
      </c>
      <c r="B23" s="99" t="s">
        <v>262</v>
      </c>
      <c r="C23" s="86" t="s">
        <v>29</v>
      </c>
      <c r="D23" s="94">
        <f t="shared" si="0"/>
        <v>120</v>
      </c>
      <c r="E23" s="87">
        <v>300</v>
      </c>
      <c r="F23" s="95">
        <f t="shared" si="1"/>
        <v>540</v>
      </c>
      <c r="G23" s="206">
        <f t="shared" si="2"/>
        <v>1300</v>
      </c>
      <c r="H23" s="228">
        <f t="shared" si="4"/>
        <v>26</v>
      </c>
      <c r="I23" s="102"/>
      <c r="J23" s="102"/>
      <c r="K23" s="103" t="s">
        <v>8</v>
      </c>
      <c r="L23" s="47"/>
      <c r="M23" s="2"/>
      <c r="N23" s="2"/>
      <c r="O23" s="2"/>
      <c r="P23" s="44"/>
      <c r="Q23" s="592">
        <f t="shared" si="3"/>
        <v>0</v>
      </c>
      <c r="R23" s="89"/>
      <c r="S23" s="230"/>
      <c r="T23" s="112"/>
      <c r="U23" s="230"/>
      <c r="V23" s="112"/>
    </row>
    <row r="24" spans="1:22" s="90" customFormat="1" ht="19.5" customHeight="1">
      <c r="A24" s="98" t="s">
        <v>185</v>
      </c>
      <c r="B24" s="99" t="s">
        <v>194</v>
      </c>
      <c r="C24" s="86" t="s">
        <v>38</v>
      </c>
      <c r="D24" s="94">
        <f t="shared" si="0"/>
        <v>220</v>
      </c>
      <c r="E24" s="101">
        <v>530</v>
      </c>
      <c r="F24" s="95">
        <f t="shared" si="1"/>
        <v>960</v>
      </c>
      <c r="G24" s="206">
        <f t="shared" si="2"/>
        <v>2310</v>
      </c>
      <c r="H24" s="228">
        <f t="shared" si="4"/>
        <v>46.2</v>
      </c>
      <c r="I24" s="96"/>
      <c r="J24" s="96"/>
      <c r="K24" s="103" t="s">
        <v>185</v>
      </c>
      <c r="L24" s="47"/>
      <c r="M24" s="2"/>
      <c r="N24" s="2"/>
      <c r="O24" s="2"/>
      <c r="P24" s="44"/>
      <c r="Q24" s="592">
        <f t="shared" si="3"/>
        <v>0</v>
      </c>
      <c r="R24" s="89"/>
      <c r="S24" s="230"/>
      <c r="T24" s="112"/>
      <c r="U24" s="230"/>
      <c r="V24" s="112"/>
    </row>
    <row r="25" spans="1:22" s="90" customFormat="1" ht="19.5" customHeight="1">
      <c r="A25" s="98" t="s">
        <v>208</v>
      </c>
      <c r="B25" s="99" t="s">
        <v>276</v>
      </c>
      <c r="C25" s="86" t="s">
        <v>278</v>
      </c>
      <c r="D25" s="94">
        <f t="shared" si="0"/>
        <v>100</v>
      </c>
      <c r="E25" s="101">
        <v>250</v>
      </c>
      <c r="F25" s="95">
        <f t="shared" si="1"/>
        <v>450</v>
      </c>
      <c r="G25" s="206">
        <f t="shared" si="2"/>
        <v>1080</v>
      </c>
      <c r="H25" s="228">
        <f t="shared" si="4"/>
        <v>21.6</v>
      </c>
      <c r="I25" s="104"/>
      <c r="J25" s="104"/>
      <c r="K25" s="103" t="s">
        <v>208</v>
      </c>
      <c r="L25" s="47"/>
      <c r="M25" s="2"/>
      <c r="N25" s="2"/>
      <c r="O25" s="2"/>
      <c r="P25" s="44"/>
      <c r="Q25" s="592">
        <f t="shared" si="3"/>
        <v>0</v>
      </c>
      <c r="R25" s="89"/>
      <c r="S25" s="230"/>
      <c r="T25" s="112"/>
      <c r="U25" s="230"/>
      <c r="V25" s="112"/>
    </row>
    <row r="26" spans="1:22" s="90" customFormat="1" ht="19.5" customHeight="1">
      <c r="A26" s="98" t="s">
        <v>168</v>
      </c>
      <c r="B26" s="99" t="s">
        <v>186</v>
      </c>
      <c r="C26" s="86" t="s">
        <v>24</v>
      </c>
      <c r="D26" s="94">
        <f t="shared" si="0"/>
        <v>100</v>
      </c>
      <c r="E26" s="101">
        <v>250</v>
      </c>
      <c r="F26" s="95">
        <f t="shared" si="1"/>
        <v>450</v>
      </c>
      <c r="G26" s="206">
        <f t="shared" si="2"/>
        <v>1080</v>
      </c>
      <c r="H26" s="228">
        <f t="shared" si="4"/>
        <v>21.6</v>
      </c>
      <c r="I26" s="104"/>
      <c r="J26" s="104"/>
      <c r="K26" s="103" t="s">
        <v>168</v>
      </c>
      <c r="L26" s="47"/>
      <c r="M26" s="2"/>
      <c r="N26" s="2"/>
      <c r="O26" s="2"/>
      <c r="P26" s="44"/>
      <c r="Q26" s="592">
        <f t="shared" si="3"/>
        <v>0</v>
      </c>
      <c r="R26" s="89"/>
      <c r="S26" s="230"/>
      <c r="T26" s="112"/>
      <c r="U26" s="230"/>
      <c r="V26" s="112"/>
    </row>
    <row r="27" spans="1:22" s="83" customFormat="1" ht="19.5" customHeight="1">
      <c r="A27" s="107" t="s">
        <v>22</v>
      </c>
      <c r="B27" s="108" t="s">
        <v>261</v>
      </c>
      <c r="C27" s="109" t="s">
        <v>30</v>
      </c>
      <c r="D27" s="94">
        <f t="shared" si="0"/>
        <v>480</v>
      </c>
      <c r="E27" s="95">
        <v>1180</v>
      </c>
      <c r="F27" s="95">
        <f t="shared" si="1"/>
        <v>2130</v>
      </c>
      <c r="G27" s="206">
        <f t="shared" si="2"/>
        <v>5120</v>
      </c>
      <c r="H27" s="228">
        <f t="shared" si="4"/>
        <v>102.4</v>
      </c>
      <c r="I27" s="102"/>
      <c r="J27" s="102"/>
      <c r="K27" s="110" t="s">
        <v>22</v>
      </c>
      <c r="L27" s="48"/>
      <c r="M27" s="49"/>
      <c r="N27" s="49"/>
      <c r="O27" s="49"/>
      <c r="P27" s="42"/>
      <c r="Q27" s="592">
        <f t="shared" si="3"/>
        <v>0</v>
      </c>
      <c r="R27" s="89"/>
      <c r="S27" s="230"/>
      <c r="T27" s="230"/>
      <c r="U27" s="230"/>
      <c r="V27" s="230"/>
    </row>
    <row r="28" spans="1:22" s="90" customFormat="1" ht="19.5" customHeight="1">
      <c r="A28" s="98" t="s">
        <v>43</v>
      </c>
      <c r="B28" s="99" t="s">
        <v>260</v>
      </c>
      <c r="C28" s="86" t="s">
        <v>32</v>
      </c>
      <c r="D28" s="94">
        <f t="shared" si="0"/>
        <v>330</v>
      </c>
      <c r="E28" s="95">
        <v>820</v>
      </c>
      <c r="F28" s="95">
        <f t="shared" si="1"/>
        <v>1480</v>
      </c>
      <c r="G28" s="206">
        <f t="shared" si="2"/>
        <v>3560</v>
      </c>
      <c r="H28" s="228">
        <f t="shared" si="4"/>
        <v>71.2</v>
      </c>
      <c r="I28" s="102"/>
      <c r="J28" s="102"/>
      <c r="K28" s="103" t="s">
        <v>43</v>
      </c>
      <c r="L28" s="47"/>
      <c r="M28" s="2"/>
      <c r="N28" s="2"/>
      <c r="O28" s="2"/>
      <c r="P28" s="44"/>
      <c r="Q28" s="592">
        <f t="shared" si="3"/>
        <v>0</v>
      </c>
      <c r="R28" s="89"/>
      <c r="S28" s="230"/>
      <c r="T28" s="112"/>
      <c r="U28" s="230"/>
      <c r="V28" s="112"/>
    </row>
    <row r="29" spans="1:22" s="83" customFormat="1" ht="19.5" customHeight="1">
      <c r="A29" s="107" t="s">
        <v>18</v>
      </c>
      <c r="B29" s="108" t="s">
        <v>259</v>
      </c>
      <c r="C29" s="109" t="s">
        <v>28</v>
      </c>
      <c r="D29" s="94">
        <f t="shared" si="0"/>
        <v>230</v>
      </c>
      <c r="E29" s="95">
        <v>560</v>
      </c>
      <c r="F29" s="95">
        <f t="shared" si="1"/>
        <v>1010</v>
      </c>
      <c r="G29" s="206">
        <f t="shared" si="2"/>
        <v>2430</v>
      </c>
      <c r="H29" s="228">
        <f t="shared" si="4"/>
        <v>48.6</v>
      </c>
      <c r="I29" s="102"/>
      <c r="J29" s="102"/>
      <c r="K29" s="110" t="s">
        <v>18</v>
      </c>
      <c r="L29" s="48"/>
      <c r="M29" s="49"/>
      <c r="N29" s="49"/>
      <c r="O29" s="49"/>
      <c r="P29" s="42"/>
      <c r="Q29" s="592">
        <f t="shared" si="3"/>
        <v>0</v>
      </c>
      <c r="R29" s="89"/>
      <c r="S29" s="230"/>
      <c r="T29" s="230"/>
      <c r="U29" s="230"/>
      <c r="V29" s="230"/>
    </row>
    <row r="30" spans="1:22" s="90" customFormat="1" ht="19.5" customHeight="1">
      <c r="A30" s="98" t="s">
        <v>176</v>
      </c>
      <c r="B30" s="99" t="s">
        <v>209</v>
      </c>
      <c r="C30" s="86" t="s">
        <v>32</v>
      </c>
      <c r="D30" s="94">
        <f t="shared" si="0"/>
        <v>80</v>
      </c>
      <c r="E30" s="101">
        <v>190</v>
      </c>
      <c r="F30" s="95">
        <f t="shared" si="1"/>
        <v>350</v>
      </c>
      <c r="G30" s="206">
        <f t="shared" si="2"/>
        <v>840</v>
      </c>
      <c r="H30" s="228">
        <f t="shared" si="4"/>
        <v>16.8</v>
      </c>
      <c r="I30" s="104"/>
      <c r="J30" s="104"/>
      <c r="K30" s="103" t="s">
        <v>176</v>
      </c>
      <c r="L30" s="47"/>
      <c r="M30" s="2"/>
      <c r="N30" s="2"/>
      <c r="O30" s="2"/>
      <c r="P30" s="44"/>
      <c r="Q30" s="592">
        <f t="shared" si="3"/>
        <v>0</v>
      </c>
      <c r="R30" s="89"/>
      <c r="S30" s="230"/>
      <c r="T30" s="112"/>
      <c r="U30" s="230"/>
      <c r="V30" s="112"/>
    </row>
    <row r="31" spans="1:22" s="83" customFormat="1" ht="19.5" customHeight="1">
      <c r="A31" s="107" t="s">
        <v>79</v>
      </c>
      <c r="B31" s="108" t="s">
        <v>257</v>
      </c>
      <c r="C31" s="109" t="s">
        <v>32</v>
      </c>
      <c r="D31" s="94">
        <f t="shared" si="0"/>
        <v>530</v>
      </c>
      <c r="E31" s="95">
        <v>1320</v>
      </c>
      <c r="F31" s="95">
        <f t="shared" si="1"/>
        <v>2380</v>
      </c>
      <c r="G31" s="206">
        <f t="shared" si="2"/>
        <v>5720</v>
      </c>
      <c r="H31" s="228">
        <f t="shared" si="4"/>
        <v>114.4</v>
      </c>
      <c r="I31" s="96"/>
      <c r="J31" s="96"/>
      <c r="K31" s="110" t="s">
        <v>79</v>
      </c>
      <c r="L31" s="48"/>
      <c r="M31" s="49"/>
      <c r="N31" s="49"/>
      <c r="O31" s="49"/>
      <c r="P31" s="42"/>
      <c r="Q31" s="592">
        <f t="shared" si="3"/>
        <v>0</v>
      </c>
      <c r="R31" s="89"/>
      <c r="S31" s="230"/>
      <c r="T31" s="230"/>
      <c r="U31" s="230"/>
      <c r="V31" s="230"/>
    </row>
    <row r="32" spans="1:22" s="90" customFormat="1" ht="19.5" customHeight="1">
      <c r="A32" s="98" t="s">
        <v>120</v>
      </c>
      <c r="B32" s="99" t="s">
        <v>258</v>
      </c>
      <c r="C32" s="86" t="s">
        <v>97</v>
      </c>
      <c r="D32" s="94">
        <f t="shared" si="0"/>
        <v>120</v>
      </c>
      <c r="E32" s="101">
        <v>300</v>
      </c>
      <c r="F32" s="95">
        <f t="shared" si="1"/>
        <v>540</v>
      </c>
      <c r="G32" s="206">
        <f t="shared" si="2"/>
        <v>1300</v>
      </c>
      <c r="H32" s="228">
        <f t="shared" si="4"/>
        <v>26</v>
      </c>
      <c r="I32" s="104"/>
      <c r="J32" s="104"/>
      <c r="K32" s="103" t="s">
        <v>120</v>
      </c>
      <c r="L32" s="47"/>
      <c r="M32" s="2"/>
      <c r="N32" s="2"/>
      <c r="O32" s="2"/>
      <c r="P32" s="44"/>
      <c r="Q32" s="592">
        <f>SUM(D32*L32+E32*M32+F32*N32+G32*O32+(H32*P32-IF(AND(51&lt;=P32,P32&lt;99),P32*H32*1%,IF(AND(100&lt;=P32,P32&lt;299),P32*H32*4%,IF(AND(300&lt;=P32,P32&lt;499),P32*H32*8%,IF(AND(500&lt;=P32,P32&lt;999),P32*H32*10%,IF(P32&gt;=1000,P32*H32*15%,0)))))))</f>
        <v>0</v>
      </c>
      <c r="R32" s="89"/>
      <c r="S32" s="230"/>
      <c r="T32" s="112"/>
      <c r="U32" s="230"/>
      <c r="V32" s="112"/>
    </row>
    <row r="33" spans="1:22" s="90" customFormat="1" ht="19.5" customHeight="1">
      <c r="A33" s="98" t="s">
        <v>3</v>
      </c>
      <c r="B33" s="99" t="s">
        <v>256</v>
      </c>
      <c r="C33" s="86" t="s">
        <v>27</v>
      </c>
      <c r="D33" s="94">
        <f t="shared" si="0"/>
        <v>120</v>
      </c>
      <c r="E33" s="101">
        <v>290</v>
      </c>
      <c r="F33" s="95">
        <f t="shared" si="1"/>
        <v>530</v>
      </c>
      <c r="G33" s="206">
        <f t="shared" si="2"/>
        <v>1280</v>
      </c>
      <c r="H33" s="228">
        <f t="shared" si="4"/>
        <v>25.6</v>
      </c>
      <c r="I33" s="102"/>
      <c r="J33" s="102"/>
      <c r="K33" s="103" t="s">
        <v>3</v>
      </c>
      <c r="L33" s="47"/>
      <c r="M33" s="2"/>
      <c r="N33" s="2"/>
      <c r="O33" s="2"/>
      <c r="P33" s="44"/>
      <c r="Q33" s="592">
        <f t="shared" si="3"/>
        <v>0</v>
      </c>
      <c r="R33" s="89"/>
      <c r="S33" s="230"/>
      <c r="T33" s="112"/>
      <c r="U33" s="230"/>
      <c r="V33" s="112"/>
    </row>
    <row r="34" spans="1:22" s="90" customFormat="1" ht="19.5" customHeight="1">
      <c r="A34" s="98" t="s">
        <v>95</v>
      </c>
      <c r="B34" s="99" t="s">
        <v>255</v>
      </c>
      <c r="C34" s="86" t="s">
        <v>53</v>
      </c>
      <c r="D34" s="94">
        <f t="shared" si="0"/>
        <v>80</v>
      </c>
      <c r="E34" s="101">
        <v>190</v>
      </c>
      <c r="F34" s="95">
        <f t="shared" si="1"/>
        <v>350</v>
      </c>
      <c r="G34" s="206">
        <f t="shared" si="2"/>
        <v>840</v>
      </c>
      <c r="H34" s="228">
        <f t="shared" si="4"/>
        <v>16.8</v>
      </c>
      <c r="I34" s="102"/>
      <c r="J34" s="102"/>
      <c r="K34" s="103" t="s">
        <v>95</v>
      </c>
      <c r="L34" s="47"/>
      <c r="M34" s="2"/>
      <c r="N34" s="2"/>
      <c r="O34" s="2"/>
      <c r="P34" s="44"/>
      <c r="Q34" s="592">
        <f t="shared" si="3"/>
        <v>0</v>
      </c>
      <c r="R34" s="89"/>
      <c r="S34" s="230"/>
      <c r="T34" s="112"/>
      <c r="U34" s="230"/>
      <c r="V34" s="112"/>
    </row>
    <row r="35" spans="1:22" s="90" customFormat="1" ht="19.5" customHeight="1">
      <c r="A35" s="98" t="s">
        <v>80</v>
      </c>
      <c r="B35" s="99" t="s">
        <v>254</v>
      </c>
      <c r="C35" s="86" t="s">
        <v>29</v>
      </c>
      <c r="D35" s="94">
        <f t="shared" si="0"/>
        <v>120</v>
      </c>
      <c r="E35" s="101">
        <v>300</v>
      </c>
      <c r="F35" s="95">
        <f t="shared" si="1"/>
        <v>540</v>
      </c>
      <c r="G35" s="206">
        <f t="shared" si="2"/>
        <v>1300</v>
      </c>
      <c r="H35" s="228">
        <f t="shared" si="4"/>
        <v>26</v>
      </c>
      <c r="I35" s="104"/>
      <c r="J35" s="104"/>
      <c r="K35" s="103" t="s">
        <v>80</v>
      </c>
      <c r="L35" s="47"/>
      <c r="M35" s="2"/>
      <c r="N35" s="2"/>
      <c r="O35" s="2"/>
      <c r="P35" s="44"/>
      <c r="Q35" s="592">
        <f t="shared" si="3"/>
        <v>0</v>
      </c>
      <c r="R35" s="89"/>
      <c r="S35" s="230"/>
      <c r="T35" s="112"/>
      <c r="U35" s="230"/>
      <c r="V35" s="112"/>
    </row>
    <row r="36" spans="1:22" s="90" customFormat="1" ht="19.5" customHeight="1">
      <c r="A36" s="98" t="s">
        <v>440</v>
      </c>
      <c r="B36" s="99" t="s">
        <v>252</v>
      </c>
      <c r="C36" s="86" t="s">
        <v>35</v>
      </c>
      <c r="D36" s="94">
        <f t="shared" si="0"/>
        <v>150</v>
      </c>
      <c r="E36" s="101">
        <v>360</v>
      </c>
      <c r="F36" s="95">
        <f t="shared" si="1"/>
        <v>650</v>
      </c>
      <c r="G36" s="206">
        <f t="shared" si="2"/>
        <v>1560</v>
      </c>
      <c r="H36" s="228">
        <f t="shared" si="4"/>
        <v>31.2</v>
      </c>
      <c r="I36" s="104"/>
      <c r="J36" s="104"/>
      <c r="K36" s="103" t="s">
        <v>440</v>
      </c>
      <c r="L36" s="47"/>
      <c r="M36" s="2"/>
      <c r="N36" s="2"/>
      <c r="O36" s="2"/>
      <c r="P36" s="44"/>
      <c r="Q36" s="592">
        <f>SUM(D36*L36+E36*M36+F36*N36+G36*O36+(H36*P36-IF(AND(51&lt;=P36,P36&lt;99),P36*H36*1%,IF(AND(100&lt;=P36,P36&lt;299),P36*H36*4%,IF(AND(300&lt;=P36,P36&lt;499),P36*H36*8%,IF(AND(500&lt;=P36,P36&lt;999),P36*H36*10%,IF(P36&gt;=1000,P36*H36*15%,0)))))))</f>
        <v>0</v>
      </c>
      <c r="R36" s="89"/>
      <c r="S36" s="230"/>
      <c r="T36" s="112"/>
      <c r="U36" s="230"/>
      <c r="V36" s="112"/>
    </row>
    <row r="37" spans="1:22" s="90" customFormat="1" ht="19.5" customHeight="1">
      <c r="A37" s="98" t="s">
        <v>5</v>
      </c>
      <c r="B37" s="99" t="s">
        <v>253</v>
      </c>
      <c r="C37" s="86" t="s">
        <v>38</v>
      </c>
      <c r="D37" s="94">
        <f t="shared" si="0"/>
        <v>170</v>
      </c>
      <c r="E37" s="101">
        <v>420</v>
      </c>
      <c r="F37" s="95">
        <f t="shared" si="1"/>
        <v>760</v>
      </c>
      <c r="G37" s="206">
        <f t="shared" si="2"/>
        <v>1830</v>
      </c>
      <c r="H37" s="228">
        <f t="shared" si="4"/>
        <v>36.6</v>
      </c>
      <c r="I37" s="104"/>
      <c r="J37" s="104"/>
      <c r="K37" s="103" t="s">
        <v>5</v>
      </c>
      <c r="L37" s="47"/>
      <c r="M37" s="2"/>
      <c r="N37" s="2"/>
      <c r="O37" s="2"/>
      <c r="P37" s="44"/>
      <c r="Q37" s="592">
        <f t="shared" si="3"/>
        <v>0</v>
      </c>
      <c r="R37" s="89"/>
      <c r="S37" s="230"/>
      <c r="T37" s="112"/>
      <c r="U37" s="230"/>
      <c r="V37" s="112"/>
    </row>
    <row r="38" spans="1:22" s="90" customFormat="1" ht="19.5" customHeight="1">
      <c r="A38" s="98" t="s">
        <v>308</v>
      </c>
      <c r="B38" s="99" t="s">
        <v>277</v>
      </c>
      <c r="C38" s="86" t="s">
        <v>56</v>
      </c>
      <c r="D38" s="94">
        <f t="shared" si="0"/>
        <v>220</v>
      </c>
      <c r="E38" s="101">
        <v>530</v>
      </c>
      <c r="F38" s="95">
        <f t="shared" si="1"/>
        <v>960</v>
      </c>
      <c r="G38" s="206">
        <f t="shared" si="2"/>
        <v>2310</v>
      </c>
      <c r="H38" s="228">
        <f t="shared" si="4"/>
        <v>46.2</v>
      </c>
      <c r="I38" s="104"/>
      <c r="J38" s="104"/>
      <c r="K38" s="103" t="s">
        <v>308</v>
      </c>
      <c r="L38" s="47"/>
      <c r="M38" s="2"/>
      <c r="N38" s="2"/>
      <c r="O38" s="2"/>
      <c r="P38" s="44"/>
      <c r="Q38" s="592">
        <f>SUM(D38*L38+E38*M38+F38*N38+G38*O38+(H38*P38-IF(AND(51&lt;=P38,P38&lt;99),P38*H38*1%,IF(AND(100&lt;=P38,P38&lt;299),P38*H38*4%,IF(AND(300&lt;=P38,P38&lt;499),P38*H38*8%,IF(AND(500&lt;=P38,P38&lt;999),P38*H38*10%,IF(P38&gt;=1000,P38*H38*15%,0)))))))</f>
        <v>0</v>
      </c>
      <c r="R38" s="89"/>
      <c r="S38" s="230"/>
      <c r="T38" s="112"/>
      <c r="U38" s="230"/>
      <c r="V38" s="112"/>
    </row>
    <row r="39" spans="1:22" s="90" customFormat="1" ht="19.5" customHeight="1">
      <c r="A39" s="98" t="s">
        <v>44</v>
      </c>
      <c r="B39" s="99" t="s">
        <v>252</v>
      </c>
      <c r="C39" s="86" t="s">
        <v>35</v>
      </c>
      <c r="D39" s="94">
        <f t="shared" si="0"/>
        <v>150</v>
      </c>
      <c r="E39" s="101">
        <v>360</v>
      </c>
      <c r="F39" s="95">
        <f t="shared" si="1"/>
        <v>650</v>
      </c>
      <c r="G39" s="206">
        <f t="shared" si="2"/>
        <v>1560</v>
      </c>
      <c r="H39" s="228">
        <f t="shared" si="4"/>
        <v>31.2</v>
      </c>
      <c r="I39" s="104"/>
      <c r="J39" s="104"/>
      <c r="K39" s="103" t="s">
        <v>44</v>
      </c>
      <c r="L39" s="47"/>
      <c r="M39" s="2"/>
      <c r="N39" s="2"/>
      <c r="O39" s="2"/>
      <c r="P39" s="44"/>
      <c r="Q39" s="592">
        <f t="shared" si="3"/>
        <v>0</v>
      </c>
      <c r="R39" s="89"/>
      <c r="S39" s="230"/>
      <c r="T39" s="112"/>
      <c r="U39" s="230"/>
      <c r="V39" s="112"/>
    </row>
    <row r="40" spans="1:22" s="90" customFormat="1" ht="19.5" customHeight="1">
      <c r="A40" s="98" t="s">
        <v>91</v>
      </c>
      <c r="B40" s="99" t="s">
        <v>251</v>
      </c>
      <c r="C40" s="86" t="s">
        <v>71</v>
      </c>
      <c r="D40" s="94">
        <f t="shared" si="0"/>
        <v>440</v>
      </c>
      <c r="E40" s="95">
        <v>1080</v>
      </c>
      <c r="F40" s="95">
        <f t="shared" si="1"/>
        <v>1950</v>
      </c>
      <c r="G40" s="206">
        <f t="shared" si="2"/>
        <v>4680</v>
      </c>
      <c r="H40" s="228">
        <f t="shared" si="4"/>
        <v>93.6</v>
      </c>
      <c r="I40" s="104"/>
      <c r="J40" s="104"/>
      <c r="K40" s="103" t="s">
        <v>91</v>
      </c>
      <c r="L40" s="47"/>
      <c r="M40" s="2"/>
      <c r="N40" s="2"/>
      <c r="O40" s="2"/>
      <c r="P40" s="44"/>
      <c r="Q40" s="592">
        <f>SUM(D40*L40+E40*M40+F40*N40+G40*O40+(H40*P40-IF(AND(51&lt;=P40,P40&lt;99),P40*H40*1%,IF(AND(100&lt;=P40,P40&lt;299),P40*H40*4%,IF(AND(300&lt;=P40,P40&lt;499),P40*H40*8%,IF(AND(500&lt;=P40,P40&lt;999),P40*H40*10%,IF(P40&gt;=1000,P40*H40*15%,0)))))))</f>
        <v>0</v>
      </c>
      <c r="R40" s="89"/>
      <c r="S40" s="230"/>
      <c r="T40" s="112"/>
      <c r="U40" s="230"/>
      <c r="V40" s="112"/>
    </row>
    <row r="41" spans="1:22" s="90" customFormat="1" ht="19.5" customHeight="1">
      <c r="A41" s="98" t="s">
        <v>70</v>
      </c>
      <c r="B41" s="99" t="s">
        <v>251</v>
      </c>
      <c r="C41" s="86" t="s">
        <v>71</v>
      </c>
      <c r="D41" s="94">
        <f t="shared" si="0"/>
        <v>100</v>
      </c>
      <c r="E41" s="101">
        <v>250</v>
      </c>
      <c r="F41" s="95">
        <f t="shared" si="1"/>
        <v>450</v>
      </c>
      <c r="G41" s="206">
        <f t="shared" si="2"/>
        <v>1080</v>
      </c>
      <c r="H41" s="228">
        <f t="shared" si="4"/>
        <v>21.6</v>
      </c>
      <c r="I41" s="104"/>
      <c r="J41" s="104"/>
      <c r="K41" s="103" t="s">
        <v>70</v>
      </c>
      <c r="L41" s="47"/>
      <c r="M41" s="2"/>
      <c r="N41" s="2"/>
      <c r="O41" s="2"/>
      <c r="P41" s="44"/>
      <c r="Q41" s="592">
        <f t="shared" si="3"/>
        <v>0</v>
      </c>
      <c r="R41" s="89"/>
      <c r="S41" s="230"/>
      <c r="T41" s="112"/>
      <c r="U41" s="230"/>
      <c r="V41" s="112"/>
    </row>
    <row r="42" spans="1:22" s="90" customFormat="1" ht="19.5" customHeight="1">
      <c r="A42" s="98" t="s">
        <v>23</v>
      </c>
      <c r="B42" s="99" t="s">
        <v>250</v>
      </c>
      <c r="C42" s="86" t="s">
        <v>31</v>
      </c>
      <c r="D42" s="94">
        <f t="shared" si="0"/>
        <v>130</v>
      </c>
      <c r="E42" s="101">
        <v>320</v>
      </c>
      <c r="F42" s="95">
        <f t="shared" si="1"/>
        <v>580</v>
      </c>
      <c r="G42" s="206">
        <f t="shared" si="2"/>
        <v>1400</v>
      </c>
      <c r="H42" s="228">
        <f t="shared" si="4"/>
        <v>28</v>
      </c>
      <c r="I42" s="104"/>
      <c r="J42" s="104"/>
      <c r="K42" s="103" t="s">
        <v>23</v>
      </c>
      <c r="L42" s="47"/>
      <c r="M42" s="2"/>
      <c r="N42" s="2"/>
      <c r="O42" s="2"/>
      <c r="P42" s="44"/>
      <c r="Q42" s="592">
        <f t="shared" si="3"/>
        <v>0</v>
      </c>
      <c r="R42" s="89"/>
      <c r="S42" s="230"/>
      <c r="T42" s="112"/>
      <c r="U42" s="230"/>
      <c r="V42" s="112"/>
    </row>
    <row r="43" spans="1:22" s="90" customFormat="1" ht="19.5" customHeight="1">
      <c r="A43" s="98" t="s">
        <v>189</v>
      </c>
      <c r="B43" s="99" t="s">
        <v>249</v>
      </c>
      <c r="C43" s="86" t="s">
        <v>28</v>
      </c>
      <c r="D43" s="94">
        <f t="shared" si="0"/>
        <v>120</v>
      </c>
      <c r="E43" s="101">
        <v>300</v>
      </c>
      <c r="F43" s="95">
        <f t="shared" si="1"/>
        <v>540</v>
      </c>
      <c r="G43" s="206">
        <f t="shared" si="2"/>
        <v>1300</v>
      </c>
      <c r="H43" s="228">
        <f t="shared" si="4"/>
        <v>26</v>
      </c>
      <c r="I43" s="104"/>
      <c r="J43" s="104"/>
      <c r="K43" s="103" t="s">
        <v>171</v>
      </c>
      <c r="L43" s="47"/>
      <c r="M43" s="2"/>
      <c r="N43" s="2"/>
      <c r="O43" s="2"/>
      <c r="P43" s="44"/>
      <c r="Q43" s="592">
        <f t="shared" si="3"/>
        <v>0</v>
      </c>
      <c r="R43" s="89"/>
      <c r="S43" s="230"/>
      <c r="T43" s="112"/>
      <c r="U43" s="230"/>
      <c r="V43" s="112"/>
    </row>
    <row r="44" spans="1:22" s="90" customFormat="1" ht="19.5" customHeight="1">
      <c r="A44" s="98" t="s">
        <v>179</v>
      </c>
      <c r="B44" s="99" t="s">
        <v>187</v>
      </c>
      <c r="C44" s="86" t="s">
        <v>188</v>
      </c>
      <c r="D44" s="94">
        <f t="shared" si="0"/>
        <v>150</v>
      </c>
      <c r="E44" s="101">
        <v>360</v>
      </c>
      <c r="F44" s="95">
        <f t="shared" si="1"/>
        <v>650</v>
      </c>
      <c r="G44" s="206">
        <f t="shared" si="2"/>
        <v>1560</v>
      </c>
      <c r="H44" s="228">
        <f t="shared" si="4"/>
        <v>31.2</v>
      </c>
      <c r="I44" s="104"/>
      <c r="J44" s="104"/>
      <c r="K44" s="103" t="s">
        <v>179</v>
      </c>
      <c r="L44" s="47"/>
      <c r="M44" s="2"/>
      <c r="N44" s="2"/>
      <c r="O44" s="2"/>
      <c r="P44" s="44"/>
      <c r="Q44" s="592">
        <f t="shared" si="3"/>
        <v>0</v>
      </c>
      <c r="R44" s="89"/>
      <c r="S44" s="230"/>
      <c r="T44" s="112"/>
      <c r="U44" s="230"/>
      <c r="V44" s="112"/>
    </row>
    <row r="45" spans="1:22" s="90" customFormat="1" ht="19.5" customHeight="1">
      <c r="A45" s="98" t="s">
        <v>19</v>
      </c>
      <c r="B45" s="99" t="s">
        <v>248</v>
      </c>
      <c r="C45" s="86" t="s">
        <v>32</v>
      </c>
      <c r="D45" s="94">
        <f t="shared" si="0"/>
        <v>320</v>
      </c>
      <c r="E45" s="95">
        <v>790</v>
      </c>
      <c r="F45" s="95">
        <f t="shared" si="1"/>
        <v>1430</v>
      </c>
      <c r="G45" s="206">
        <f t="shared" si="2"/>
        <v>3440</v>
      </c>
      <c r="H45" s="228">
        <f t="shared" si="4"/>
        <v>68.8</v>
      </c>
      <c r="I45" s="102"/>
      <c r="J45" s="102"/>
      <c r="K45" s="103" t="s">
        <v>19</v>
      </c>
      <c r="L45" s="47"/>
      <c r="M45" s="2"/>
      <c r="N45" s="2"/>
      <c r="O45" s="2"/>
      <c r="P45" s="44"/>
      <c r="Q45" s="592">
        <f t="shared" si="3"/>
        <v>0</v>
      </c>
      <c r="R45" s="89"/>
      <c r="S45" s="230"/>
      <c r="T45" s="112"/>
      <c r="U45" s="230"/>
      <c r="V45" s="112"/>
    </row>
    <row r="46" spans="1:22" s="83" customFormat="1" ht="19.5" customHeight="1">
      <c r="A46" s="107" t="s">
        <v>45</v>
      </c>
      <c r="B46" s="108" t="s">
        <v>247</v>
      </c>
      <c r="C46" s="109" t="s">
        <v>54</v>
      </c>
      <c r="D46" s="94">
        <f t="shared" si="0"/>
        <v>130</v>
      </c>
      <c r="E46" s="101">
        <v>320</v>
      </c>
      <c r="F46" s="95">
        <f t="shared" si="1"/>
        <v>580</v>
      </c>
      <c r="G46" s="206">
        <f t="shared" si="2"/>
        <v>1400</v>
      </c>
      <c r="H46" s="228">
        <f t="shared" si="4"/>
        <v>28</v>
      </c>
      <c r="I46" s="102"/>
      <c r="J46" s="102"/>
      <c r="K46" s="110" t="s">
        <v>45</v>
      </c>
      <c r="L46" s="48"/>
      <c r="M46" s="49"/>
      <c r="N46" s="49"/>
      <c r="O46" s="49"/>
      <c r="P46" s="42"/>
      <c r="Q46" s="592">
        <f t="shared" si="3"/>
        <v>0</v>
      </c>
      <c r="R46" s="89"/>
      <c r="S46" s="230"/>
      <c r="T46" s="230"/>
      <c r="U46" s="230"/>
      <c r="V46" s="230"/>
    </row>
    <row r="47" spans="1:22" s="90" customFormat="1" ht="19.5" customHeight="1">
      <c r="A47" s="98" t="s">
        <v>81</v>
      </c>
      <c r="B47" s="99" t="s">
        <v>246</v>
      </c>
      <c r="C47" s="86" t="s">
        <v>82</v>
      </c>
      <c r="D47" s="94">
        <f t="shared" si="0"/>
        <v>100</v>
      </c>
      <c r="E47" s="101">
        <v>250</v>
      </c>
      <c r="F47" s="95">
        <f t="shared" si="1"/>
        <v>450</v>
      </c>
      <c r="G47" s="206">
        <f t="shared" si="2"/>
        <v>1080</v>
      </c>
      <c r="H47" s="228">
        <f t="shared" si="4"/>
        <v>21.6</v>
      </c>
      <c r="I47" s="102"/>
      <c r="J47" s="102"/>
      <c r="K47" s="103" t="s">
        <v>81</v>
      </c>
      <c r="L47" s="47"/>
      <c r="M47" s="2"/>
      <c r="N47" s="2"/>
      <c r="O47" s="2"/>
      <c r="P47" s="44"/>
      <c r="Q47" s="592">
        <f t="shared" si="3"/>
        <v>0</v>
      </c>
      <c r="R47" s="89"/>
      <c r="S47" s="230"/>
      <c r="T47" s="112"/>
      <c r="U47" s="230"/>
      <c r="V47" s="112"/>
    </row>
    <row r="48" spans="1:22" s="83" customFormat="1" ht="19.5" customHeight="1">
      <c r="A48" s="107" t="s">
        <v>9</v>
      </c>
      <c r="B48" s="108" t="s">
        <v>245</v>
      </c>
      <c r="C48" s="109" t="s">
        <v>25</v>
      </c>
      <c r="D48" s="94">
        <f t="shared" si="0"/>
        <v>100</v>
      </c>
      <c r="E48" s="101">
        <v>250</v>
      </c>
      <c r="F48" s="95">
        <f t="shared" si="1"/>
        <v>450</v>
      </c>
      <c r="G48" s="206">
        <f t="shared" si="2"/>
        <v>1080</v>
      </c>
      <c r="H48" s="228">
        <f t="shared" si="4"/>
        <v>21.6</v>
      </c>
      <c r="I48" s="102"/>
      <c r="J48" s="102"/>
      <c r="K48" s="110" t="s">
        <v>9</v>
      </c>
      <c r="L48" s="48"/>
      <c r="M48" s="49"/>
      <c r="N48" s="49"/>
      <c r="O48" s="49"/>
      <c r="P48" s="42"/>
      <c r="Q48" s="592">
        <f t="shared" si="3"/>
        <v>0</v>
      </c>
      <c r="R48" s="89"/>
      <c r="S48" s="230"/>
      <c r="T48" s="230"/>
      <c r="U48" s="230"/>
      <c r="V48" s="230"/>
    </row>
    <row r="49" spans="1:22" s="90" customFormat="1" ht="19.5" customHeight="1">
      <c r="A49" s="98" t="s">
        <v>178</v>
      </c>
      <c r="B49" s="99" t="s">
        <v>244</v>
      </c>
      <c r="C49" s="86" t="s">
        <v>24</v>
      </c>
      <c r="D49" s="94">
        <f t="shared" si="0"/>
        <v>100</v>
      </c>
      <c r="E49" s="101">
        <v>250</v>
      </c>
      <c r="F49" s="95">
        <f t="shared" si="1"/>
        <v>450</v>
      </c>
      <c r="G49" s="206">
        <f t="shared" si="2"/>
        <v>1080</v>
      </c>
      <c r="H49" s="228">
        <f t="shared" si="4"/>
        <v>21.6</v>
      </c>
      <c r="I49" s="104"/>
      <c r="J49" s="104"/>
      <c r="K49" s="103" t="s">
        <v>178</v>
      </c>
      <c r="L49" s="47"/>
      <c r="M49" s="2"/>
      <c r="N49" s="2"/>
      <c r="O49" s="2"/>
      <c r="P49" s="44"/>
      <c r="Q49" s="592">
        <f t="shared" si="3"/>
        <v>0</v>
      </c>
      <c r="R49" s="89"/>
      <c r="S49" s="230"/>
      <c r="T49" s="112"/>
      <c r="U49" s="230"/>
      <c r="V49" s="112"/>
    </row>
    <row r="50" spans="1:22" s="90" customFormat="1" ht="19.5" customHeight="1">
      <c r="A50" s="98" t="s">
        <v>10</v>
      </c>
      <c r="B50" s="99" t="s">
        <v>243</v>
      </c>
      <c r="C50" s="86" t="s">
        <v>33</v>
      </c>
      <c r="D50" s="94">
        <f t="shared" si="0"/>
        <v>220</v>
      </c>
      <c r="E50" s="101">
        <v>530</v>
      </c>
      <c r="F50" s="95">
        <f t="shared" si="1"/>
        <v>960</v>
      </c>
      <c r="G50" s="206">
        <f t="shared" si="2"/>
        <v>2310</v>
      </c>
      <c r="H50" s="228">
        <f t="shared" si="4"/>
        <v>46.2</v>
      </c>
      <c r="I50" s="104"/>
      <c r="J50" s="104"/>
      <c r="K50" s="103" t="s">
        <v>10</v>
      </c>
      <c r="L50" s="47"/>
      <c r="M50" s="2"/>
      <c r="N50" s="2"/>
      <c r="O50" s="2"/>
      <c r="P50" s="44"/>
      <c r="Q50" s="592">
        <f t="shared" si="3"/>
        <v>0</v>
      </c>
      <c r="R50" s="89"/>
      <c r="S50" s="230"/>
      <c r="T50" s="112"/>
      <c r="U50" s="230"/>
      <c r="V50" s="112"/>
    </row>
    <row r="51" spans="1:22" s="90" customFormat="1" ht="19.5" customHeight="1">
      <c r="A51" s="98" t="s">
        <v>46</v>
      </c>
      <c r="B51" s="99" t="s">
        <v>242</v>
      </c>
      <c r="C51" s="86" t="s">
        <v>25</v>
      </c>
      <c r="D51" s="94">
        <f t="shared" si="0"/>
        <v>150</v>
      </c>
      <c r="E51" s="101">
        <v>370</v>
      </c>
      <c r="F51" s="95">
        <f t="shared" si="1"/>
        <v>670</v>
      </c>
      <c r="G51" s="206">
        <f t="shared" si="2"/>
        <v>1610</v>
      </c>
      <c r="H51" s="228">
        <f t="shared" si="4"/>
        <v>32.2</v>
      </c>
      <c r="I51" s="104"/>
      <c r="J51" s="104"/>
      <c r="K51" s="103" t="s">
        <v>46</v>
      </c>
      <c r="L51" s="47"/>
      <c r="M51" s="2"/>
      <c r="N51" s="2"/>
      <c r="O51" s="2"/>
      <c r="P51" s="44"/>
      <c r="Q51" s="592">
        <f t="shared" si="3"/>
        <v>0</v>
      </c>
      <c r="R51" s="89"/>
      <c r="S51" s="230"/>
      <c r="T51" s="112"/>
      <c r="U51" s="230"/>
      <c r="V51" s="112"/>
    </row>
    <row r="52" spans="1:22" s="90" customFormat="1" ht="19.5" customHeight="1">
      <c r="A52" s="98" t="s">
        <v>174</v>
      </c>
      <c r="B52" s="99" t="s">
        <v>305</v>
      </c>
      <c r="C52" s="86" t="s">
        <v>298</v>
      </c>
      <c r="D52" s="94">
        <f t="shared" si="0"/>
        <v>530</v>
      </c>
      <c r="E52" s="101">
        <v>1320</v>
      </c>
      <c r="F52" s="95">
        <f t="shared" si="1"/>
        <v>2380</v>
      </c>
      <c r="G52" s="206">
        <f t="shared" si="2"/>
        <v>5720</v>
      </c>
      <c r="H52" s="228">
        <f t="shared" si="4"/>
        <v>114.4</v>
      </c>
      <c r="I52" s="104"/>
      <c r="J52" s="104"/>
      <c r="K52" s="103" t="s">
        <v>174</v>
      </c>
      <c r="L52" s="47"/>
      <c r="M52" s="2"/>
      <c r="N52" s="2"/>
      <c r="O52" s="2"/>
      <c r="P52" s="44"/>
      <c r="Q52" s="592">
        <f t="shared" si="3"/>
        <v>0</v>
      </c>
      <c r="R52" s="89"/>
      <c r="S52" s="230"/>
      <c r="T52" s="112"/>
      <c r="U52" s="230"/>
      <c r="V52" s="112"/>
    </row>
    <row r="53" spans="1:22" s="90" customFormat="1" ht="19.5" customHeight="1">
      <c r="A53" s="98" t="s">
        <v>119</v>
      </c>
      <c r="B53" s="99" t="s">
        <v>241</v>
      </c>
      <c r="C53" s="86" t="s">
        <v>25</v>
      </c>
      <c r="D53" s="94">
        <f t="shared" si="0"/>
        <v>90</v>
      </c>
      <c r="E53" s="87">
        <v>220</v>
      </c>
      <c r="F53" s="95">
        <f t="shared" si="1"/>
        <v>400</v>
      </c>
      <c r="G53" s="206">
        <f t="shared" si="2"/>
        <v>960</v>
      </c>
      <c r="H53" s="228">
        <f t="shared" si="4"/>
        <v>19.2</v>
      </c>
      <c r="I53" s="104"/>
      <c r="J53" s="104"/>
      <c r="K53" s="103" t="s">
        <v>119</v>
      </c>
      <c r="L53" s="47"/>
      <c r="M53" s="2"/>
      <c r="N53" s="2"/>
      <c r="O53" s="2"/>
      <c r="P53" s="44"/>
      <c r="Q53" s="592">
        <f t="shared" si="3"/>
        <v>0</v>
      </c>
      <c r="R53" s="89"/>
      <c r="S53" s="230"/>
      <c r="T53" s="112"/>
      <c r="U53" s="230"/>
      <c r="V53" s="112"/>
    </row>
    <row r="54" spans="1:22" s="90" customFormat="1" ht="19.5" customHeight="1">
      <c r="A54" s="98" t="s">
        <v>11</v>
      </c>
      <c r="B54" s="99" t="s">
        <v>240</v>
      </c>
      <c r="C54" s="86" t="s">
        <v>28</v>
      </c>
      <c r="D54" s="94">
        <f t="shared" si="0"/>
        <v>330</v>
      </c>
      <c r="E54" s="95">
        <v>810</v>
      </c>
      <c r="F54" s="95">
        <f t="shared" si="1"/>
        <v>1460</v>
      </c>
      <c r="G54" s="206">
        <f t="shared" si="2"/>
        <v>3510</v>
      </c>
      <c r="H54" s="228">
        <f t="shared" si="4"/>
        <v>70.2</v>
      </c>
      <c r="I54" s="104"/>
      <c r="J54" s="104"/>
      <c r="K54" s="103" t="s">
        <v>11</v>
      </c>
      <c r="L54" s="47"/>
      <c r="M54" s="2"/>
      <c r="N54" s="2"/>
      <c r="O54" s="2"/>
      <c r="P54" s="44"/>
      <c r="Q54" s="592">
        <f t="shared" si="3"/>
        <v>0</v>
      </c>
      <c r="R54" s="89"/>
      <c r="S54" s="230"/>
      <c r="T54" s="112"/>
      <c r="U54" s="230"/>
      <c r="V54" s="112"/>
    </row>
    <row r="55" spans="1:22" s="90" customFormat="1" ht="19.5" customHeight="1">
      <c r="A55" s="98" t="s">
        <v>47</v>
      </c>
      <c r="B55" s="99" t="s">
        <v>239</v>
      </c>
      <c r="C55" s="86" t="s">
        <v>55</v>
      </c>
      <c r="D55" s="94">
        <f t="shared" si="0"/>
        <v>400</v>
      </c>
      <c r="E55" s="95">
        <v>990</v>
      </c>
      <c r="F55" s="95">
        <f t="shared" si="1"/>
        <v>1790</v>
      </c>
      <c r="G55" s="206">
        <f t="shared" si="2"/>
        <v>4300</v>
      </c>
      <c r="H55" s="228">
        <f t="shared" si="4"/>
        <v>86</v>
      </c>
      <c r="I55" s="104"/>
      <c r="J55" s="104"/>
      <c r="K55" s="103" t="s">
        <v>47</v>
      </c>
      <c r="L55" s="47"/>
      <c r="M55" s="2"/>
      <c r="N55" s="2"/>
      <c r="O55" s="2"/>
      <c r="P55" s="44"/>
      <c r="Q55" s="592">
        <f t="shared" si="3"/>
        <v>0</v>
      </c>
      <c r="R55" s="89"/>
      <c r="S55" s="230"/>
      <c r="T55" s="112"/>
      <c r="U55" s="230"/>
      <c r="V55" s="112"/>
    </row>
    <row r="56" spans="1:22" s="90" customFormat="1" ht="19.5" customHeight="1">
      <c r="A56" s="98" t="s">
        <v>107</v>
      </c>
      <c r="B56" s="99" t="s">
        <v>238</v>
      </c>
      <c r="C56" s="86" t="s">
        <v>299</v>
      </c>
      <c r="D56" s="94">
        <f t="shared" si="0"/>
        <v>90</v>
      </c>
      <c r="E56" s="87">
        <v>220</v>
      </c>
      <c r="F56" s="95">
        <f t="shared" si="1"/>
        <v>400</v>
      </c>
      <c r="G56" s="206">
        <f t="shared" si="2"/>
        <v>960</v>
      </c>
      <c r="H56" s="228">
        <f t="shared" si="4"/>
        <v>19.2</v>
      </c>
      <c r="I56" s="104"/>
      <c r="J56" s="104"/>
      <c r="K56" s="103" t="s">
        <v>107</v>
      </c>
      <c r="L56" s="47"/>
      <c r="M56" s="2"/>
      <c r="N56" s="2"/>
      <c r="O56" s="2"/>
      <c r="P56" s="44"/>
      <c r="Q56" s="592">
        <f>SUM(D56*L56+E56*M56+F56*N56+G56*O56+(H56*P56-IF(AND(51&lt;=P56,P56&lt;99),P56*H56*1%,IF(AND(100&lt;=P56,P56&lt;299),P56*H56*4%,IF(AND(300&lt;=P56,P56&lt;499),P56*H56*8%,IF(AND(500&lt;=P56,P56&lt;999),P56*H56*10%,IF(P56&gt;=1000,P56*H56*15%,0)))))))</f>
        <v>0</v>
      </c>
      <c r="R56" s="89"/>
      <c r="S56" s="230"/>
      <c r="T56" s="112"/>
      <c r="U56" s="230"/>
      <c r="V56" s="112"/>
    </row>
    <row r="57" spans="1:22" s="90" customFormat="1" ht="19.5" customHeight="1">
      <c r="A57" s="98" t="s">
        <v>106</v>
      </c>
      <c r="B57" s="99" t="s">
        <v>238</v>
      </c>
      <c r="C57" s="86" t="s">
        <v>299</v>
      </c>
      <c r="D57" s="94">
        <f t="shared" si="0"/>
        <v>240</v>
      </c>
      <c r="E57" s="101">
        <v>590</v>
      </c>
      <c r="F57" s="95">
        <f t="shared" si="1"/>
        <v>1070</v>
      </c>
      <c r="G57" s="206">
        <f t="shared" si="2"/>
        <v>2570</v>
      </c>
      <c r="H57" s="228">
        <f t="shared" si="4"/>
        <v>51.4</v>
      </c>
      <c r="I57" s="104"/>
      <c r="J57" s="104"/>
      <c r="K57" s="103" t="s">
        <v>106</v>
      </c>
      <c r="L57" s="47"/>
      <c r="M57" s="2"/>
      <c r="N57" s="2"/>
      <c r="O57" s="2"/>
      <c r="P57" s="44"/>
      <c r="Q57" s="592">
        <f t="shared" si="3"/>
        <v>0</v>
      </c>
      <c r="R57" s="89"/>
      <c r="S57" s="230"/>
      <c r="T57" s="112"/>
      <c r="U57" s="230"/>
      <c r="V57" s="112"/>
    </row>
    <row r="58" spans="1:22" s="90" customFormat="1" ht="19.5" customHeight="1">
      <c r="A58" s="98" t="s">
        <v>118</v>
      </c>
      <c r="B58" s="99" t="s">
        <v>237</v>
      </c>
      <c r="C58" s="86" t="s">
        <v>28</v>
      </c>
      <c r="D58" s="94">
        <f t="shared" si="0"/>
        <v>320</v>
      </c>
      <c r="E58" s="101">
        <v>780</v>
      </c>
      <c r="F58" s="95">
        <f t="shared" si="1"/>
        <v>1410</v>
      </c>
      <c r="G58" s="206">
        <f t="shared" si="2"/>
        <v>3390</v>
      </c>
      <c r="H58" s="228">
        <f t="shared" si="4"/>
        <v>67.8</v>
      </c>
      <c r="I58" s="96"/>
      <c r="J58" s="96"/>
      <c r="K58" s="103" t="s">
        <v>118</v>
      </c>
      <c r="L58" s="47"/>
      <c r="M58" s="2"/>
      <c r="N58" s="2"/>
      <c r="O58" s="2"/>
      <c r="P58" s="44"/>
      <c r="Q58" s="592">
        <f t="shared" si="3"/>
        <v>0</v>
      </c>
      <c r="R58" s="89"/>
      <c r="S58" s="230"/>
      <c r="T58" s="112"/>
      <c r="U58" s="230"/>
      <c r="V58" s="112"/>
    </row>
    <row r="59" spans="1:22" s="90" customFormat="1" ht="19.5" customHeight="1">
      <c r="A59" s="98" t="s">
        <v>48</v>
      </c>
      <c r="B59" s="99" t="s">
        <v>236</v>
      </c>
      <c r="C59" s="86" t="s">
        <v>32</v>
      </c>
      <c r="D59" s="94">
        <f t="shared" si="0"/>
        <v>220</v>
      </c>
      <c r="E59" s="101">
        <v>550</v>
      </c>
      <c r="F59" s="95">
        <f t="shared" si="1"/>
        <v>990</v>
      </c>
      <c r="G59" s="206">
        <f t="shared" si="2"/>
        <v>2380</v>
      </c>
      <c r="H59" s="228">
        <f t="shared" si="4"/>
        <v>47.6</v>
      </c>
      <c r="I59" s="102"/>
      <c r="J59" s="102"/>
      <c r="K59" s="103" t="s">
        <v>48</v>
      </c>
      <c r="L59" s="47"/>
      <c r="M59" s="2"/>
      <c r="N59" s="2"/>
      <c r="O59" s="2"/>
      <c r="P59" s="44"/>
      <c r="Q59" s="592">
        <f t="shared" si="3"/>
        <v>0</v>
      </c>
      <c r="R59" s="89"/>
      <c r="S59" s="230"/>
      <c r="T59" s="112"/>
      <c r="U59" s="230"/>
      <c r="V59" s="112"/>
    </row>
    <row r="60" spans="1:22" s="90" customFormat="1" ht="19.5" customHeight="1">
      <c r="A60" s="98" t="s">
        <v>4</v>
      </c>
      <c r="B60" s="99" t="s">
        <v>235</v>
      </c>
      <c r="C60" s="86" t="s">
        <v>31</v>
      </c>
      <c r="D60" s="94">
        <f t="shared" si="0"/>
        <v>140</v>
      </c>
      <c r="E60" s="101">
        <v>350</v>
      </c>
      <c r="F60" s="95">
        <f t="shared" si="1"/>
        <v>630</v>
      </c>
      <c r="G60" s="206">
        <f t="shared" si="2"/>
        <v>1520</v>
      </c>
      <c r="H60" s="228">
        <f t="shared" si="4"/>
        <v>30.4</v>
      </c>
      <c r="I60" s="102"/>
      <c r="J60" s="102"/>
      <c r="K60" s="103" t="s">
        <v>4</v>
      </c>
      <c r="L60" s="47"/>
      <c r="M60" s="2"/>
      <c r="N60" s="2"/>
      <c r="O60" s="2"/>
      <c r="P60" s="44"/>
      <c r="Q60" s="592">
        <f t="shared" si="3"/>
        <v>0</v>
      </c>
      <c r="R60" s="89"/>
      <c r="S60" s="230"/>
      <c r="T60" s="112"/>
      <c r="U60" s="230"/>
      <c r="V60" s="112"/>
    </row>
    <row r="61" spans="1:22" s="111" customFormat="1" ht="19.5" customHeight="1">
      <c r="A61" s="107" t="s">
        <v>15</v>
      </c>
      <c r="B61" s="108" t="s">
        <v>234</v>
      </c>
      <c r="C61" s="109" t="s">
        <v>40</v>
      </c>
      <c r="D61" s="94">
        <f t="shared" si="0"/>
        <v>160</v>
      </c>
      <c r="E61" s="101">
        <v>380</v>
      </c>
      <c r="F61" s="95">
        <f t="shared" si="1"/>
        <v>690</v>
      </c>
      <c r="G61" s="206">
        <f t="shared" si="2"/>
        <v>1660</v>
      </c>
      <c r="H61" s="228">
        <f t="shared" si="4"/>
        <v>33.2</v>
      </c>
      <c r="I61" s="102"/>
      <c r="J61" s="102"/>
      <c r="K61" s="110" t="s">
        <v>15</v>
      </c>
      <c r="L61" s="48"/>
      <c r="M61" s="49"/>
      <c r="N61" s="49"/>
      <c r="O61" s="49"/>
      <c r="P61" s="42"/>
      <c r="Q61" s="592">
        <f t="shared" si="3"/>
        <v>0</v>
      </c>
      <c r="R61" s="89"/>
      <c r="S61" s="230"/>
      <c r="T61" s="614"/>
      <c r="U61" s="230"/>
      <c r="V61" s="614"/>
    </row>
    <row r="62" spans="1:22" s="90" customFormat="1" ht="19.5" customHeight="1">
      <c r="A62" s="98" t="s">
        <v>103</v>
      </c>
      <c r="B62" s="99" t="s">
        <v>233</v>
      </c>
      <c r="C62" s="86" t="s">
        <v>24</v>
      </c>
      <c r="D62" s="94">
        <f t="shared" si="0"/>
        <v>100</v>
      </c>
      <c r="E62" s="101">
        <v>250</v>
      </c>
      <c r="F62" s="95">
        <f t="shared" si="1"/>
        <v>450</v>
      </c>
      <c r="G62" s="206">
        <f t="shared" si="2"/>
        <v>1080</v>
      </c>
      <c r="H62" s="228">
        <f t="shared" si="4"/>
        <v>21.6</v>
      </c>
      <c r="I62" s="104"/>
      <c r="J62" s="104"/>
      <c r="K62" s="103" t="s">
        <v>103</v>
      </c>
      <c r="L62" s="47"/>
      <c r="M62" s="2"/>
      <c r="N62" s="2"/>
      <c r="O62" s="2"/>
      <c r="P62" s="44"/>
      <c r="Q62" s="592">
        <f t="shared" si="3"/>
        <v>0</v>
      </c>
      <c r="R62" s="89"/>
      <c r="S62" s="230"/>
      <c r="T62" s="112"/>
      <c r="U62" s="230"/>
      <c r="V62" s="112"/>
    </row>
    <row r="63" spans="1:22" s="90" customFormat="1" ht="19.5" customHeight="1">
      <c r="A63" s="98" t="s">
        <v>180</v>
      </c>
      <c r="B63" s="99" t="s">
        <v>300</v>
      </c>
      <c r="C63" s="86" t="s">
        <v>76</v>
      </c>
      <c r="D63" s="94">
        <f t="shared" si="0"/>
        <v>170</v>
      </c>
      <c r="E63" s="101">
        <v>420</v>
      </c>
      <c r="F63" s="95">
        <f t="shared" si="1"/>
        <v>760</v>
      </c>
      <c r="G63" s="206">
        <f t="shared" si="2"/>
        <v>1830</v>
      </c>
      <c r="H63" s="228">
        <f t="shared" si="4"/>
        <v>36.6</v>
      </c>
      <c r="I63" s="104"/>
      <c r="J63" s="104"/>
      <c r="K63" s="103" t="s">
        <v>180</v>
      </c>
      <c r="L63" s="47"/>
      <c r="M63" s="2"/>
      <c r="N63" s="2"/>
      <c r="O63" s="2"/>
      <c r="P63" s="44"/>
      <c r="Q63" s="592">
        <f t="shared" si="3"/>
        <v>0</v>
      </c>
      <c r="R63" s="89"/>
      <c r="S63" s="230"/>
      <c r="T63" s="112"/>
      <c r="U63" s="230"/>
      <c r="V63" s="112"/>
    </row>
    <row r="64" spans="1:22" s="111" customFormat="1" ht="19.5" customHeight="1">
      <c r="A64" s="107" t="s">
        <v>83</v>
      </c>
      <c r="B64" s="108" t="s">
        <v>230</v>
      </c>
      <c r="C64" s="109" t="s">
        <v>41</v>
      </c>
      <c r="D64" s="94">
        <f t="shared" si="0"/>
        <v>2640</v>
      </c>
      <c r="E64" s="113">
        <v>6600</v>
      </c>
      <c r="F64" s="95">
        <f t="shared" si="1"/>
        <v>11880</v>
      </c>
      <c r="G64" s="206">
        <f t="shared" si="2"/>
        <v>28520</v>
      </c>
      <c r="H64" s="228">
        <f t="shared" si="4"/>
        <v>570.4</v>
      </c>
      <c r="I64" s="104"/>
      <c r="J64" s="104"/>
      <c r="K64" s="110" t="s">
        <v>83</v>
      </c>
      <c r="L64" s="48"/>
      <c r="M64" s="49"/>
      <c r="N64" s="49"/>
      <c r="O64" s="49"/>
      <c r="P64" s="42"/>
      <c r="Q64" s="592">
        <f t="shared" si="3"/>
        <v>0</v>
      </c>
      <c r="R64" s="89"/>
      <c r="S64" s="230"/>
      <c r="T64" s="614"/>
      <c r="U64" s="230"/>
      <c r="V64" s="614"/>
    </row>
    <row r="65" spans="1:22" s="90" customFormat="1" ht="19.5" customHeight="1">
      <c r="A65" s="98" t="s">
        <v>13</v>
      </c>
      <c r="B65" s="99" t="s">
        <v>232</v>
      </c>
      <c r="C65" s="86" t="s">
        <v>32</v>
      </c>
      <c r="D65" s="94">
        <f t="shared" si="0"/>
        <v>250</v>
      </c>
      <c r="E65" s="101">
        <v>620</v>
      </c>
      <c r="F65" s="95">
        <f t="shared" si="1"/>
        <v>1120</v>
      </c>
      <c r="G65" s="206">
        <f t="shared" si="2"/>
        <v>2690</v>
      </c>
      <c r="H65" s="228">
        <f t="shared" si="4"/>
        <v>53.8</v>
      </c>
      <c r="I65" s="102"/>
      <c r="J65" s="102"/>
      <c r="K65" s="103" t="s">
        <v>13</v>
      </c>
      <c r="L65" s="47"/>
      <c r="M65" s="2"/>
      <c r="N65" s="2"/>
      <c r="O65" s="2"/>
      <c r="P65" s="44"/>
      <c r="Q65" s="592">
        <f t="shared" si="3"/>
        <v>0</v>
      </c>
      <c r="R65" s="89"/>
      <c r="S65" s="230"/>
      <c r="T65" s="112"/>
      <c r="U65" s="230"/>
      <c r="V65" s="112"/>
    </row>
    <row r="66" spans="1:22" s="111" customFormat="1" ht="19.5" customHeight="1">
      <c r="A66" s="107" t="s">
        <v>39</v>
      </c>
      <c r="B66" s="108" t="s">
        <v>231</v>
      </c>
      <c r="C66" s="109" t="s">
        <v>27</v>
      </c>
      <c r="D66" s="94">
        <f t="shared" si="0"/>
        <v>150</v>
      </c>
      <c r="E66" s="101">
        <v>370</v>
      </c>
      <c r="F66" s="95">
        <f t="shared" si="1"/>
        <v>670</v>
      </c>
      <c r="G66" s="206">
        <f t="shared" si="2"/>
        <v>1610</v>
      </c>
      <c r="H66" s="228">
        <f t="shared" si="4"/>
        <v>32.2</v>
      </c>
      <c r="I66" s="102"/>
      <c r="J66" s="102"/>
      <c r="K66" s="110" t="s">
        <v>39</v>
      </c>
      <c r="L66" s="48"/>
      <c r="M66" s="49"/>
      <c r="N66" s="49"/>
      <c r="O66" s="49"/>
      <c r="P66" s="42"/>
      <c r="Q66" s="592">
        <f t="shared" si="3"/>
        <v>0</v>
      </c>
      <c r="R66" s="89"/>
      <c r="S66" s="230"/>
      <c r="T66" s="614"/>
      <c r="U66" s="230"/>
      <c r="V66" s="614"/>
    </row>
    <row r="67" spans="1:22" s="90" customFormat="1" ht="19.5" customHeight="1">
      <c r="A67" s="98" t="s">
        <v>170</v>
      </c>
      <c r="B67" s="99" t="s">
        <v>191</v>
      </c>
      <c r="C67" s="86" t="s">
        <v>190</v>
      </c>
      <c r="D67" s="94">
        <f t="shared" si="0"/>
        <v>150</v>
      </c>
      <c r="E67" s="101">
        <v>370</v>
      </c>
      <c r="F67" s="95">
        <f t="shared" si="1"/>
        <v>670</v>
      </c>
      <c r="G67" s="206">
        <f t="shared" si="2"/>
        <v>1610</v>
      </c>
      <c r="H67" s="228">
        <f t="shared" si="4"/>
        <v>32.2</v>
      </c>
      <c r="I67" s="104"/>
      <c r="J67" s="104"/>
      <c r="K67" s="103" t="s">
        <v>170</v>
      </c>
      <c r="L67" s="47"/>
      <c r="M67" s="2"/>
      <c r="N67" s="2"/>
      <c r="O67" s="2"/>
      <c r="P67" s="44"/>
      <c r="Q67" s="592">
        <f t="shared" si="3"/>
        <v>0</v>
      </c>
      <c r="R67" s="89"/>
      <c r="S67" s="230"/>
      <c r="T67" s="112"/>
      <c r="U67" s="230"/>
      <c r="V67" s="112"/>
    </row>
    <row r="68" spans="1:22" s="90" customFormat="1" ht="19.5" customHeight="1">
      <c r="A68" s="98" t="s">
        <v>14</v>
      </c>
      <c r="B68" s="99" t="s">
        <v>230</v>
      </c>
      <c r="C68" s="86" t="s">
        <v>34</v>
      </c>
      <c r="D68" s="94">
        <f t="shared" si="0"/>
        <v>140</v>
      </c>
      <c r="E68" s="101">
        <v>340</v>
      </c>
      <c r="F68" s="95">
        <f t="shared" si="1"/>
        <v>620</v>
      </c>
      <c r="G68" s="206">
        <f t="shared" si="2"/>
        <v>1490</v>
      </c>
      <c r="H68" s="228">
        <f t="shared" si="4"/>
        <v>29.8</v>
      </c>
      <c r="I68" s="102"/>
      <c r="J68" s="102"/>
      <c r="K68" s="103" t="s">
        <v>14</v>
      </c>
      <c r="L68" s="47"/>
      <c r="M68" s="2"/>
      <c r="N68" s="2"/>
      <c r="O68" s="2"/>
      <c r="P68" s="44"/>
      <c r="Q68" s="592">
        <f t="shared" si="3"/>
        <v>0</v>
      </c>
      <c r="R68" s="89"/>
      <c r="S68" s="230"/>
      <c r="T68" s="112"/>
      <c r="U68" s="230"/>
      <c r="V68" s="112"/>
    </row>
    <row r="69" spans="1:22" s="90" customFormat="1" ht="19.5" customHeight="1">
      <c r="A69" s="98" t="s">
        <v>84</v>
      </c>
      <c r="B69" s="99" t="s">
        <v>229</v>
      </c>
      <c r="C69" s="86" t="s">
        <v>36</v>
      </c>
      <c r="D69" s="94">
        <f t="shared" si="0"/>
        <v>230</v>
      </c>
      <c r="E69" s="101">
        <v>560</v>
      </c>
      <c r="F69" s="95">
        <f t="shared" si="1"/>
        <v>1010</v>
      </c>
      <c r="G69" s="206">
        <f t="shared" si="2"/>
        <v>2430</v>
      </c>
      <c r="H69" s="228">
        <f t="shared" si="4"/>
        <v>48.6</v>
      </c>
      <c r="I69" s="102"/>
      <c r="J69" s="102"/>
      <c r="K69" s="103" t="s">
        <v>84</v>
      </c>
      <c r="L69" s="47"/>
      <c r="M69" s="2"/>
      <c r="N69" s="2"/>
      <c r="O69" s="2"/>
      <c r="P69" s="44"/>
      <c r="Q69" s="592">
        <f t="shared" si="3"/>
        <v>0</v>
      </c>
      <c r="R69" s="89"/>
      <c r="S69" s="230"/>
      <c r="T69" s="112"/>
      <c r="U69" s="230"/>
      <c r="V69" s="112"/>
    </row>
    <row r="70" spans="1:22" s="90" customFormat="1" ht="19.5" customHeight="1">
      <c r="A70" s="98" t="s">
        <v>117</v>
      </c>
      <c r="B70" s="99" t="s">
        <v>228</v>
      </c>
      <c r="C70" s="86" t="s">
        <v>35</v>
      </c>
      <c r="D70" s="94">
        <f t="shared" si="0"/>
        <v>80</v>
      </c>
      <c r="E70" s="101">
        <v>190</v>
      </c>
      <c r="F70" s="95">
        <f t="shared" si="1"/>
        <v>350</v>
      </c>
      <c r="G70" s="206">
        <f t="shared" si="2"/>
        <v>840</v>
      </c>
      <c r="H70" s="228">
        <f t="shared" si="4"/>
        <v>16.8</v>
      </c>
      <c r="I70" s="102"/>
      <c r="J70" s="102"/>
      <c r="K70" s="103" t="s">
        <v>117</v>
      </c>
      <c r="L70" s="47"/>
      <c r="M70" s="2"/>
      <c r="N70" s="2"/>
      <c r="O70" s="2"/>
      <c r="P70" s="44"/>
      <c r="Q70" s="592">
        <f t="shared" si="3"/>
        <v>0</v>
      </c>
      <c r="R70" s="89"/>
      <c r="S70" s="230"/>
      <c r="T70" s="112"/>
      <c r="U70" s="230"/>
      <c r="V70" s="112"/>
    </row>
    <row r="71" spans="1:22" s="90" customFormat="1" ht="19.5" customHeight="1">
      <c r="A71" s="98" t="s">
        <v>102</v>
      </c>
      <c r="B71" s="99" t="s">
        <v>105</v>
      </c>
      <c r="C71" s="86" t="s">
        <v>104</v>
      </c>
      <c r="D71" s="94">
        <f t="shared" si="0"/>
        <v>100</v>
      </c>
      <c r="E71" s="101">
        <v>250</v>
      </c>
      <c r="F71" s="95">
        <f t="shared" si="1"/>
        <v>450</v>
      </c>
      <c r="G71" s="206">
        <f t="shared" si="2"/>
        <v>1080</v>
      </c>
      <c r="H71" s="228">
        <f t="shared" si="4"/>
        <v>21.6</v>
      </c>
      <c r="I71" s="102"/>
      <c r="J71" s="102"/>
      <c r="K71" s="103" t="s">
        <v>102</v>
      </c>
      <c r="L71" s="47"/>
      <c r="M71" s="2"/>
      <c r="N71" s="2"/>
      <c r="O71" s="2"/>
      <c r="P71" s="44"/>
      <c r="Q71" s="592">
        <f t="shared" si="3"/>
        <v>0</v>
      </c>
      <c r="R71" s="89"/>
      <c r="S71" s="230"/>
      <c r="T71" s="112"/>
      <c r="U71" s="230"/>
      <c r="V71" s="112"/>
    </row>
    <row r="72" spans="1:22" s="90" customFormat="1" ht="19.5" customHeight="1">
      <c r="A72" s="98" t="s">
        <v>207</v>
      </c>
      <c r="B72" s="99" t="s">
        <v>227</v>
      </c>
      <c r="C72" s="86" t="s">
        <v>57</v>
      </c>
      <c r="D72" s="94">
        <f t="shared" si="0"/>
        <v>1360</v>
      </c>
      <c r="E72" s="95">
        <v>3390</v>
      </c>
      <c r="F72" s="95">
        <f t="shared" si="1"/>
        <v>6110</v>
      </c>
      <c r="G72" s="206">
        <f t="shared" si="2"/>
        <v>14670</v>
      </c>
      <c r="H72" s="228">
        <f t="shared" si="4"/>
        <v>293.4</v>
      </c>
      <c r="I72" s="102"/>
      <c r="J72" s="102"/>
      <c r="K72" s="103" t="s">
        <v>184</v>
      </c>
      <c r="L72" s="47"/>
      <c r="M72" s="2"/>
      <c r="N72" s="2"/>
      <c r="O72" s="2"/>
      <c r="P72" s="44"/>
      <c r="Q72" s="592">
        <f t="shared" si="3"/>
        <v>0</v>
      </c>
      <c r="R72" s="89"/>
      <c r="S72" s="230"/>
      <c r="T72" s="112"/>
      <c r="U72" s="230"/>
      <c r="V72" s="112"/>
    </row>
    <row r="73" spans="1:22" s="90" customFormat="1" ht="19.5" customHeight="1">
      <c r="A73" s="98" t="s">
        <v>16</v>
      </c>
      <c r="B73" s="99" t="s">
        <v>226</v>
      </c>
      <c r="C73" s="86" t="s">
        <v>38</v>
      </c>
      <c r="D73" s="94">
        <f t="shared" si="0"/>
        <v>120</v>
      </c>
      <c r="E73" s="101">
        <v>290</v>
      </c>
      <c r="F73" s="95">
        <f t="shared" si="1"/>
        <v>530</v>
      </c>
      <c r="G73" s="206">
        <f t="shared" si="2"/>
        <v>1280</v>
      </c>
      <c r="H73" s="228">
        <f t="shared" si="4"/>
        <v>25.6</v>
      </c>
      <c r="I73" s="104"/>
      <c r="J73" s="104"/>
      <c r="K73" s="103" t="s">
        <v>16</v>
      </c>
      <c r="L73" s="47"/>
      <c r="M73" s="2"/>
      <c r="N73" s="2"/>
      <c r="O73" s="2"/>
      <c r="P73" s="44"/>
      <c r="Q73" s="592">
        <f>SUM(D73*L73+E73*M73+F73*N73+G73*O73+(H73*P73-IF(AND(51&lt;=P73,P73&lt;99),P73*H73*1%,IF(AND(100&lt;=P73,P73&lt;299),P73*H73*4%,IF(AND(300&lt;=P73,P73&lt;499),P73*H73*8%,IF(AND(500&lt;=P73,P73&lt;999),P73*H73*10%,IF(P73&gt;=1000,P73*H73*15%,0)))))))</f>
        <v>0</v>
      </c>
      <c r="R73" s="89"/>
      <c r="S73" s="230"/>
      <c r="T73" s="112"/>
      <c r="U73" s="230"/>
      <c r="V73" s="112"/>
    </row>
    <row r="74" spans="1:22" s="90" customFormat="1" ht="19.5" customHeight="1">
      <c r="A74" s="98" t="s">
        <v>49</v>
      </c>
      <c r="B74" s="99" t="s">
        <v>225</v>
      </c>
      <c r="C74" s="86" t="s">
        <v>56</v>
      </c>
      <c r="D74" s="94">
        <f t="shared" si="0"/>
        <v>260</v>
      </c>
      <c r="E74" s="101">
        <v>650</v>
      </c>
      <c r="F74" s="95">
        <f t="shared" si="1"/>
        <v>1170</v>
      </c>
      <c r="G74" s="206">
        <f t="shared" si="2"/>
        <v>2810</v>
      </c>
      <c r="H74" s="228">
        <f t="shared" si="4"/>
        <v>56.2</v>
      </c>
      <c r="I74" s="102"/>
      <c r="J74" s="102"/>
      <c r="K74" s="103" t="s">
        <v>49</v>
      </c>
      <c r="L74" s="47"/>
      <c r="M74" s="2"/>
      <c r="N74" s="2"/>
      <c r="O74" s="2"/>
      <c r="P74" s="44"/>
      <c r="Q74" s="592">
        <f>SUM(D74*L74+E74*M74+F74*N74+G74*O74+(H74*P74-IF(AND(51&lt;=P74,P74&lt;99),P74*H74*1%,IF(AND(100&lt;=P74,P74&lt;299),P74*H74*4%,IF(AND(300&lt;=P74,P74&lt;499),P74*H74*8%,IF(AND(500&lt;=P74,P74&lt;999),P74*H74*10%,IF(P74&gt;=1000,P74*H74*15%,0)))))))</f>
        <v>0</v>
      </c>
      <c r="R74" s="89"/>
      <c r="S74" s="230"/>
      <c r="T74" s="112"/>
      <c r="U74" s="230"/>
      <c r="V74" s="112"/>
    </row>
    <row r="75" spans="1:22" s="90" customFormat="1" ht="19.5" customHeight="1">
      <c r="A75" s="98" t="s">
        <v>116</v>
      </c>
      <c r="B75" s="99" t="s">
        <v>224</v>
      </c>
      <c r="C75" s="86" t="s">
        <v>36</v>
      </c>
      <c r="D75" s="94">
        <f aca="true" t="shared" si="5" ref="D75:D90">CEILING(E75/2.5,10)</f>
        <v>1490</v>
      </c>
      <c r="E75" s="101">
        <v>3720</v>
      </c>
      <c r="F75" s="95">
        <f aca="true" t="shared" si="6" ref="F75:F90">CEILING(E75*1.8,10)</f>
        <v>6700</v>
      </c>
      <c r="G75" s="206">
        <f aca="true" t="shared" si="7" ref="G75:G90">CEILING(F75*2.4,10)</f>
        <v>16080</v>
      </c>
      <c r="H75" s="228">
        <f t="shared" si="4"/>
        <v>321.6</v>
      </c>
      <c r="I75" s="102"/>
      <c r="J75" s="102"/>
      <c r="K75" s="103" t="s">
        <v>116</v>
      </c>
      <c r="L75" s="47"/>
      <c r="M75" s="2"/>
      <c r="N75" s="2"/>
      <c r="O75" s="2"/>
      <c r="P75" s="44"/>
      <c r="Q75" s="592">
        <f t="shared" si="3"/>
        <v>0</v>
      </c>
      <c r="R75" s="89"/>
      <c r="S75" s="230"/>
      <c r="T75" s="112"/>
      <c r="U75" s="230"/>
      <c r="V75" s="112"/>
    </row>
    <row r="76" spans="1:22" s="90" customFormat="1" ht="19.5" customHeight="1">
      <c r="A76" s="98" t="s">
        <v>2</v>
      </c>
      <c r="B76" s="99" t="s">
        <v>223</v>
      </c>
      <c r="C76" s="86" t="s">
        <v>25</v>
      </c>
      <c r="D76" s="94">
        <f t="shared" si="5"/>
        <v>1830</v>
      </c>
      <c r="E76" s="101">
        <v>4560</v>
      </c>
      <c r="F76" s="95">
        <f t="shared" si="6"/>
        <v>8210</v>
      </c>
      <c r="G76" s="206">
        <f t="shared" si="7"/>
        <v>19710</v>
      </c>
      <c r="H76" s="228">
        <f t="shared" si="4"/>
        <v>394.2</v>
      </c>
      <c r="I76" s="96"/>
      <c r="J76" s="96"/>
      <c r="K76" s="103" t="s">
        <v>2</v>
      </c>
      <c r="L76" s="47"/>
      <c r="M76" s="2"/>
      <c r="N76" s="2"/>
      <c r="O76" s="2"/>
      <c r="P76" s="44"/>
      <c r="Q76" s="592">
        <f t="shared" si="3"/>
        <v>0</v>
      </c>
      <c r="R76" s="89"/>
      <c r="S76" s="230"/>
      <c r="T76" s="112"/>
      <c r="U76" s="230"/>
      <c r="V76" s="112"/>
    </row>
    <row r="77" spans="1:22" s="83" customFormat="1" ht="19.5" customHeight="1">
      <c r="A77" s="107" t="s">
        <v>565</v>
      </c>
      <c r="B77" s="108" t="s">
        <v>222</v>
      </c>
      <c r="C77" s="109" t="s">
        <v>32</v>
      </c>
      <c r="D77" s="94">
        <f t="shared" si="5"/>
        <v>2560</v>
      </c>
      <c r="E77" s="95">
        <v>6400</v>
      </c>
      <c r="F77" s="95">
        <f t="shared" si="6"/>
        <v>11520</v>
      </c>
      <c r="G77" s="206">
        <f t="shared" si="7"/>
        <v>27650</v>
      </c>
      <c r="H77" s="228">
        <f aca="true" t="shared" si="8" ref="H77:H90">G77/50</f>
        <v>553</v>
      </c>
      <c r="I77" s="102"/>
      <c r="J77" s="102"/>
      <c r="K77" s="110" t="s">
        <v>93</v>
      </c>
      <c r="L77" s="48"/>
      <c r="M77" s="49"/>
      <c r="N77" s="49"/>
      <c r="O77" s="49"/>
      <c r="P77" s="42"/>
      <c r="Q77" s="592">
        <f aca="true" t="shared" si="9" ref="Q77:Q89">SUM(D77*L77+E77*M77+F77*N77+G77*O77+(H77*P77-IF(AND(51&lt;=P77,P77&lt;99),P77*H77*1%,IF(AND(100&lt;=P77,P77&lt;299),P77*H77*4%,IF(AND(300&lt;=P77,P77&lt;499),P77*H77*8%,IF(AND(500&lt;=P77,P77&lt;999),P77*H77*10%,IF(P77&gt;=1000,P77*H77*15%,0)))))))</f>
        <v>0</v>
      </c>
      <c r="R77" s="89"/>
      <c r="S77" s="230"/>
      <c r="T77" s="230"/>
      <c r="U77" s="230"/>
      <c r="V77" s="230"/>
    </row>
    <row r="78" spans="1:22" s="90" customFormat="1" ht="19.5" customHeight="1">
      <c r="A78" s="98" t="s">
        <v>92</v>
      </c>
      <c r="B78" s="99" t="s">
        <v>221</v>
      </c>
      <c r="C78" s="86" t="s">
        <v>32</v>
      </c>
      <c r="D78" s="94">
        <f t="shared" si="5"/>
        <v>260</v>
      </c>
      <c r="E78" s="101">
        <v>650</v>
      </c>
      <c r="F78" s="95">
        <f t="shared" si="6"/>
        <v>1170</v>
      </c>
      <c r="G78" s="206">
        <f t="shared" si="7"/>
        <v>2810</v>
      </c>
      <c r="H78" s="228">
        <f t="shared" si="8"/>
        <v>56.2</v>
      </c>
      <c r="I78" s="102"/>
      <c r="J78" s="102"/>
      <c r="K78" s="103" t="s">
        <v>92</v>
      </c>
      <c r="L78" s="47"/>
      <c r="M78" s="2"/>
      <c r="N78" s="2"/>
      <c r="O78" s="2"/>
      <c r="P78" s="44"/>
      <c r="Q78" s="592">
        <f t="shared" si="9"/>
        <v>0</v>
      </c>
      <c r="R78" s="89"/>
      <c r="S78" s="230"/>
      <c r="T78" s="112"/>
      <c r="U78" s="230"/>
      <c r="V78" s="112"/>
    </row>
    <row r="79" spans="1:22" s="90" customFormat="1" ht="19.5" customHeight="1">
      <c r="A79" s="98" t="s">
        <v>12</v>
      </c>
      <c r="B79" s="99" t="s">
        <v>220</v>
      </c>
      <c r="C79" s="86" t="s">
        <v>35</v>
      </c>
      <c r="D79" s="94">
        <f t="shared" si="5"/>
        <v>100</v>
      </c>
      <c r="E79" s="101">
        <v>250</v>
      </c>
      <c r="F79" s="95">
        <f t="shared" si="6"/>
        <v>450</v>
      </c>
      <c r="G79" s="206">
        <f t="shared" si="7"/>
        <v>1080</v>
      </c>
      <c r="H79" s="228">
        <f t="shared" si="8"/>
        <v>21.6</v>
      </c>
      <c r="I79" s="102"/>
      <c r="J79" s="102"/>
      <c r="K79" s="103" t="s">
        <v>12</v>
      </c>
      <c r="L79" s="47"/>
      <c r="M79" s="2"/>
      <c r="N79" s="2"/>
      <c r="O79" s="2"/>
      <c r="P79" s="44"/>
      <c r="Q79" s="592">
        <f t="shared" si="9"/>
        <v>0</v>
      </c>
      <c r="R79" s="89"/>
      <c r="S79" s="230"/>
      <c r="T79" s="112"/>
      <c r="U79" s="230"/>
      <c r="V79" s="112"/>
    </row>
    <row r="80" spans="1:22" s="90" customFormat="1" ht="19.5" customHeight="1">
      <c r="A80" s="98" t="s">
        <v>304</v>
      </c>
      <c r="B80" s="99" t="s">
        <v>219</v>
      </c>
      <c r="C80" s="86" t="s">
        <v>36</v>
      </c>
      <c r="D80" s="94">
        <f t="shared" si="5"/>
        <v>280</v>
      </c>
      <c r="E80" s="101">
        <v>680</v>
      </c>
      <c r="F80" s="95">
        <f t="shared" si="6"/>
        <v>1230</v>
      </c>
      <c r="G80" s="206">
        <f t="shared" si="7"/>
        <v>2960</v>
      </c>
      <c r="H80" s="228">
        <f t="shared" si="8"/>
        <v>59.2</v>
      </c>
      <c r="I80" s="102"/>
      <c r="J80" s="102"/>
      <c r="K80" s="103" t="s">
        <v>50</v>
      </c>
      <c r="L80" s="47"/>
      <c r="M80" s="2"/>
      <c r="N80" s="2"/>
      <c r="O80" s="2"/>
      <c r="P80" s="44"/>
      <c r="Q80" s="592">
        <f t="shared" si="9"/>
        <v>0</v>
      </c>
      <c r="R80" s="89"/>
      <c r="S80" s="230"/>
      <c r="T80" s="112"/>
      <c r="U80" s="230"/>
      <c r="V80" s="112"/>
    </row>
    <row r="81" spans="1:22" s="90" customFormat="1" ht="19.5" customHeight="1">
      <c r="A81" s="98" t="s">
        <v>85</v>
      </c>
      <c r="B81" s="99" t="s">
        <v>218</v>
      </c>
      <c r="C81" s="86" t="s">
        <v>29</v>
      </c>
      <c r="D81" s="94">
        <f t="shared" si="5"/>
        <v>90</v>
      </c>
      <c r="E81" s="87">
        <v>220</v>
      </c>
      <c r="F81" s="95">
        <f t="shared" si="6"/>
        <v>400</v>
      </c>
      <c r="G81" s="206">
        <f t="shared" si="7"/>
        <v>960</v>
      </c>
      <c r="H81" s="228">
        <f t="shared" si="8"/>
        <v>19.2</v>
      </c>
      <c r="I81" s="104"/>
      <c r="J81" s="104"/>
      <c r="K81" s="103" t="s">
        <v>85</v>
      </c>
      <c r="L81" s="47"/>
      <c r="M81" s="2"/>
      <c r="N81" s="2"/>
      <c r="O81" s="2"/>
      <c r="P81" s="44"/>
      <c r="Q81" s="592">
        <f t="shared" si="9"/>
        <v>0</v>
      </c>
      <c r="R81" s="89"/>
      <c r="S81" s="230"/>
      <c r="T81" s="112"/>
      <c r="U81" s="230"/>
      <c r="V81" s="112"/>
    </row>
    <row r="82" spans="1:22" s="90" customFormat="1" ht="19.5" customHeight="1">
      <c r="A82" s="98" t="s">
        <v>86</v>
      </c>
      <c r="B82" s="99" t="s">
        <v>217</v>
      </c>
      <c r="C82" s="86" t="s">
        <v>36</v>
      </c>
      <c r="D82" s="94">
        <f t="shared" si="5"/>
        <v>1740</v>
      </c>
      <c r="E82" s="101">
        <v>4340</v>
      </c>
      <c r="F82" s="95">
        <f t="shared" si="6"/>
        <v>7820</v>
      </c>
      <c r="G82" s="206">
        <f t="shared" si="7"/>
        <v>18770</v>
      </c>
      <c r="H82" s="228">
        <f t="shared" si="8"/>
        <v>375.4</v>
      </c>
      <c r="I82" s="104"/>
      <c r="J82" s="104"/>
      <c r="K82" s="103" t="s">
        <v>86</v>
      </c>
      <c r="L82" s="47"/>
      <c r="M82" s="2"/>
      <c r="N82" s="2"/>
      <c r="O82" s="2"/>
      <c r="P82" s="44"/>
      <c r="Q82" s="592">
        <f t="shared" si="9"/>
        <v>0</v>
      </c>
      <c r="R82" s="89"/>
      <c r="S82" s="230"/>
      <c r="T82" s="112"/>
      <c r="U82" s="230"/>
      <c r="V82" s="112"/>
    </row>
    <row r="83" spans="1:22" s="90" customFormat="1" ht="19.5" customHeight="1">
      <c r="A83" s="98" t="s">
        <v>87</v>
      </c>
      <c r="B83" s="99" t="s">
        <v>216</v>
      </c>
      <c r="C83" s="86" t="s">
        <v>36</v>
      </c>
      <c r="D83" s="94">
        <f t="shared" si="5"/>
        <v>180</v>
      </c>
      <c r="E83" s="101">
        <v>450</v>
      </c>
      <c r="F83" s="95">
        <f t="shared" si="6"/>
        <v>810</v>
      </c>
      <c r="G83" s="206">
        <f t="shared" si="7"/>
        <v>1950</v>
      </c>
      <c r="H83" s="228">
        <f t="shared" si="8"/>
        <v>39</v>
      </c>
      <c r="I83" s="104"/>
      <c r="J83" s="104"/>
      <c r="K83" s="103" t="s">
        <v>87</v>
      </c>
      <c r="L83" s="47"/>
      <c r="M83" s="2"/>
      <c r="N83" s="2"/>
      <c r="O83" s="2"/>
      <c r="P83" s="44"/>
      <c r="Q83" s="592">
        <f t="shared" si="9"/>
        <v>0</v>
      </c>
      <c r="R83" s="89"/>
      <c r="S83" s="230"/>
      <c r="T83" s="112"/>
      <c r="U83" s="230"/>
      <c r="V83" s="112"/>
    </row>
    <row r="84" spans="1:22" s="90" customFormat="1" ht="19.5" customHeight="1">
      <c r="A84" s="98" t="s">
        <v>6</v>
      </c>
      <c r="B84" s="99" t="s">
        <v>215</v>
      </c>
      <c r="C84" s="86" t="s">
        <v>36</v>
      </c>
      <c r="D84" s="94">
        <f t="shared" si="5"/>
        <v>100</v>
      </c>
      <c r="E84" s="101">
        <v>250</v>
      </c>
      <c r="F84" s="95">
        <f t="shared" si="6"/>
        <v>450</v>
      </c>
      <c r="G84" s="206">
        <f t="shared" si="7"/>
        <v>1080</v>
      </c>
      <c r="H84" s="228">
        <f t="shared" si="8"/>
        <v>21.6</v>
      </c>
      <c r="I84" s="104"/>
      <c r="J84" s="104"/>
      <c r="K84" s="103" t="s">
        <v>6</v>
      </c>
      <c r="L84" s="47"/>
      <c r="M84" s="2"/>
      <c r="N84" s="2"/>
      <c r="O84" s="2"/>
      <c r="P84" s="44"/>
      <c r="Q84" s="592">
        <f t="shared" si="9"/>
        <v>0</v>
      </c>
      <c r="R84" s="89"/>
      <c r="S84" s="230"/>
      <c r="T84" s="112"/>
      <c r="U84" s="230"/>
      <c r="V84" s="112"/>
    </row>
    <row r="85" spans="1:22" s="83" customFormat="1" ht="19.5" customHeight="1">
      <c r="A85" s="107" t="s">
        <v>51</v>
      </c>
      <c r="B85" s="108" t="s">
        <v>214</v>
      </c>
      <c r="C85" s="109" t="s">
        <v>27</v>
      </c>
      <c r="D85" s="94">
        <f t="shared" si="5"/>
        <v>90</v>
      </c>
      <c r="E85" s="87">
        <v>220</v>
      </c>
      <c r="F85" s="95">
        <f t="shared" si="6"/>
        <v>400</v>
      </c>
      <c r="G85" s="206">
        <f t="shared" si="7"/>
        <v>960</v>
      </c>
      <c r="H85" s="228">
        <f t="shared" si="8"/>
        <v>19.2</v>
      </c>
      <c r="I85" s="102"/>
      <c r="J85" s="102"/>
      <c r="K85" s="110" t="s">
        <v>51</v>
      </c>
      <c r="L85" s="48"/>
      <c r="M85" s="49"/>
      <c r="N85" s="49"/>
      <c r="O85" s="49"/>
      <c r="P85" s="42"/>
      <c r="Q85" s="592">
        <f t="shared" si="9"/>
        <v>0</v>
      </c>
      <c r="R85" s="89"/>
      <c r="S85" s="230"/>
      <c r="T85" s="230"/>
      <c r="U85" s="230"/>
      <c r="V85" s="230"/>
    </row>
    <row r="86" spans="1:22" s="90" customFormat="1" ht="19.5" customHeight="1">
      <c r="A86" s="98" t="s">
        <v>72</v>
      </c>
      <c r="B86" s="85" t="s">
        <v>73</v>
      </c>
      <c r="C86" s="114" t="s">
        <v>38</v>
      </c>
      <c r="D86" s="94">
        <f t="shared" si="5"/>
        <v>150</v>
      </c>
      <c r="E86" s="101">
        <v>370</v>
      </c>
      <c r="F86" s="95">
        <f t="shared" si="6"/>
        <v>670</v>
      </c>
      <c r="G86" s="206">
        <f t="shared" si="7"/>
        <v>1610</v>
      </c>
      <c r="H86" s="228">
        <f t="shared" si="8"/>
        <v>32.2</v>
      </c>
      <c r="I86" s="102"/>
      <c r="J86" s="102"/>
      <c r="K86" s="115" t="s">
        <v>72</v>
      </c>
      <c r="L86" s="47"/>
      <c r="M86" s="2"/>
      <c r="N86" s="2"/>
      <c r="O86" s="2"/>
      <c r="P86" s="44"/>
      <c r="Q86" s="592">
        <f t="shared" si="9"/>
        <v>0</v>
      </c>
      <c r="R86" s="89"/>
      <c r="S86" s="230"/>
      <c r="T86" s="112"/>
      <c r="U86" s="230"/>
      <c r="V86" s="112"/>
    </row>
    <row r="87" spans="1:22" s="90" customFormat="1" ht="19.5" customHeight="1">
      <c r="A87" s="98" t="s">
        <v>17</v>
      </c>
      <c r="B87" s="99" t="s">
        <v>213</v>
      </c>
      <c r="C87" s="86" t="s">
        <v>37</v>
      </c>
      <c r="D87" s="94">
        <f t="shared" si="5"/>
        <v>120</v>
      </c>
      <c r="E87" s="101">
        <v>300</v>
      </c>
      <c r="F87" s="95">
        <f t="shared" si="6"/>
        <v>540</v>
      </c>
      <c r="G87" s="206">
        <f t="shared" si="7"/>
        <v>1300</v>
      </c>
      <c r="H87" s="228">
        <f t="shared" si="8"/>
        <v>26</v>
      </c>
      <c r="I87" s="102"/>
      <c r="J87" s="102"/>
      <c r="K87" s="103" t="s">
        <v>17</v>
      </c>
      <c r="L87" s="47"/>
      <c r="M87" s="2"/>
      <c r="N87" s="2"/>
      <c r="O87" s="2"/>
      <c r="P87" s="44"/>
      <c r="Q87" s="592">
        <f t="shared" si="9"/>
        <v>0</v>
      </c>
      <c r="R87" s="89"/>
      <c r="S87" s="230"/>
      <c r="T87" s="112"/>
      <c r="U87" s="230"/>
      <c r="V87" s="112"/>
    </row>
    <row r="88" spans="1:22" s="90" customFormat="1" ht="19.5" customHeight="1">
      <c r="A88" s="98" t="s">
        <v>88</v>
      </c>
      <c r="B88" s="99" t="s">
        <v>212</v>
      </c>
      <c r="C88" s="86" t="s">
        <v>32</v>
      </c>
      <c r="D88" s="94">
        <f t="shared" si="5"/>
        <v>270</v>
      </c>
      <c r="E88" s="101">
        <v>660</v>
      </c>
      <c r="F88" s="95">
        <f t="shared" si="6"/>
        <v>1190</v>
      </c>
      <c r="G88" s="206">
        <f t="shared" si="7"/>
        <v>2860</v>
      </c>
      <c r="H88" s="228">
        <f t="shared" si="8"/>
        <v>57.2</v>
      </c>
      <c r="I88" s="102"/>
      <c r="J88" s="102"/>
      <c r="K88" s="103" t="s">
        <v>88</v>
      </c>
      <c r="L88" s="47"/>
      <c r="M88" s="2"/>
      <c r="N88" s="2"/>
      <c r="O88" s="2"/>
      <c r="P88" s="44"/>
      <c r="Q88" s="592">
        <f>SUM(D88*L88+E88*M88+F88*N88+G88*O88+(H88*P88-IF(AND(51&lt;=P88,P88&lt;99),P88*H88*1%,IF(AND(100&lt;=P88,P88&lt;299),P88*H88*4%,IF(AND(300&lt;=P88,P88&lt;499),P88*H88*8%,IF(AND(500&lt;=P88,P88&lt;999),P88*H88*10%,IF(P88&gt;=1000,P88*H88*15%,0)))))))</f>
        <v>0</v>
      </c>
      <c r="R88" s="89"/>
      <c r="S88" s="230"/>
      <c r="T88" s="112"/>
      <c r="U88" s="230"/>
      <c r="V88" s="112"/>
    </row>
    <row r="89" spans="1:22" s="90" customFormat="1" ht="19.5" customHeight="1">
      <c r="A89" s="98" t="s">
        <v>89</v>
      </c>
      <c r="B89" s="99" t="s">
        <v>211</v>
      </c>
      <c r="C89" s="86" t="s">
        <v>38</v>
      </c>
      <c r="D89" s="94">
        <f t="shared" si="5"/>
        <v>150</v>
      </c>
      <c r="E89" s="101">
        <v>370</v>
      </c>
      <c r="F89" s="95">
        <f t="shared" si="6"/>
        <v>670</v>
      </c>
      <c r="G89" s="206">
        <f t="shared" si="7"/>
        <v>1610</v>
      </c>
      <c r="H89" s="228">
        <f t="shared" si="8"/>
        <v>32.2</v>
      </c>
      <c r="I89" s="102"/>
      <c r="J89" s="102"/>
      <c r="K89" s="103" t="s">
        <v>89</v>
      </c>
      <c r="L89" s="47"/>
      <c r="M89" s="2"/>
      <c r="N89" s="2"/>
      <c r="O89" s="2"/>
      <c r="P89" s="44"/>
      <c r="Q89" s="592">
        <f t="shared" si="9"/>
        <v>0</v>
      </c>
      <c r="R89" s="89"/>
      <c r="S89" s="230"/>
      <c r="T89" s="112"/>
      <c r="U89" s="230"/>
      <c r="V89" s="112"/>
    </row>
    <row r="90" spans="1:22" s="90" customFormat="1" ht="19.5" customHeight="1" thickBot="1">
      <c r="A90" s="116" t="s">
        <v>181</v>
      </c>
      <c r="B90" s="117" t="s">
        <v>210</v>
      </c>
      <c r="C90" s="118" t="s">
        <v>38</v>
      </c>
      <c r="D90" s="143">
        <f t="shared" si="5"/>
        <v>80</v>
      </c>
      <c r="E90" s="128">
        <v>190</v>
      </c>
      <c r="F90" s="207">
        <f t="shared" si="6"/>
        <v>350</v>
      </c>
      <c r="G90" s="208">
        <f t="shared" si="7"/>
        <v>840</v>
      </c>
      <c r="H90" s="229">
        <f t="shared" si="8"/>
        <v>16.8</v>
      </c>
      <c r="I90" s="102"/>
      <c r="J90" s="102"/>
      <c r="K90" s="119" t="s">
        <v>181</v>
      </c>
      <c r="L90" s="50"/>
      <c r="M90" s="51"/>
      <c r="N90" s="51"/>
      <c r="O90" s="51"/>
      <c r="P90" s="44"/>
      <c r="Q90" s="592">
        <f>SUM(D90*L90+E90*M90+F90*N90+G90*O90+(H90*P90-IF(AND(51&lt;=P90,P90&lt;99),P90*H90*1%,IF(AND(100&lt;=P90,P90&lt;299),P90*H90*4%,IF(AND(300&lt;=P90,P90&lt;499),P90*H90*8%,IF(AND(500&lt;=P90,P90&lt;999),P90*H90*10%,IF(P90&gt;=1000,P90*H90*15%,0)))))))</f>
        <v>0</v>
      </c>
      <c r="R90" s="89"/>
      <c r="S90" s="230"/>
      <c r="T90" s="112"/>
      <c r="U90" s="230"/>
      <c r="V90" s="112"/>
    </row>
    <row r="91" spans="1:22" s="83" customFormat="1" ht="30" customHeight="1" thickBot="1">
      <c r="A91" s="283" t="s">
        <v>582</v>
      </c>
      <c r="B91" s="284"/>
      <c r="C91" s="284"/>
      <c r="D91" s="284"/>
      <c r="E91" s="284"/>
      <c r="F91" s="284"/>
      <c r="G91" s="284"/>
      <c r="H91" s="284"/>
      <c r="I91" s="285" t="s">
        <v>200</v>
      </c>
      <c r="J91" s="286"/>
      <c r="K91" s="317" t="s">
        <v>112</v>
      </c>
      <c r="L91" s="318"/>
      <c r="M91" s="318"/>
      <c r="N91" s="318"/>
      <c r="O91" s="318"/>
      <c r="P91" s="318"/>
      <c r="Q91" s="319"/>
      <c r="R91" s="89"/>
      <c r="S91" s="230"/>
      <c r="T91" s="230"/>
      <c r="U91" s="230"/>
      <c r="V91" s="230"/>
    </row>
    <row r="92" spans="1:22" s="83" customFormat="1" ht="12.75" customHeight="1">
      <c r="A92" s="320" t="s">
        <v>21</v>
      </c>
      <c r="B92" s="321"/>
      <c r="C92" s="300" t="s">
        <v>62</v>
      </c>
      <c r="D92" s="302" t="s">
        <v>156</v>
      </c>
      <c r="E92" s="304" t="s">
        <v>157</v>
      </c>
      <c r="F92" s="304" t="s">
        <v>158</v>
      </c>
      <c r="G92" s="306" t="s">
        <v>159</v>
      </c>
      <c r="H92" s="310" t="s">
        <v>166</v>
      </c>
      <c r="I92" s="287"/>
      <c r="J92" s="288"/>
      <c r="K92" s="312" t="s">
        <v>21</v>
      </c>
      <c r="L92" s="314" t="s">
        <v>64</v>
      </c>
      <c r="M92" s="315"/>
      <c r="N92" s="315"/>
      <c r="O92" s="315"/>
      <c r="P92" s="316"/>
      <c r="Q92" s="590" t="s">
        <v>65</v>
      </c>
      <c r="R92" s="89"/>
      <c r="S92" s="230"/>
      <c r="T92" s="230"/>
      <c r="U92" s="230"/>
      <c r="V92" s="230"/>
    </row>
    <row r="93" spans="1:22" s="83" customFormat="1" ht="42" customHeight="1" thickBot="1">
      <c r="A93" s="322"/>
      <c r="B93" s="323"/>
      <c r="C93" s="301"/>
      <c r="D93" s="303"/>
      <c r="E93" s="305"/>
      <c r="F93" s="305"/>
      <c r="G93" s="307"/>
      <c r="H93" s="311"/>
      <c r="I93" s="287"/>
      <c r="J93" s="288"/>
      <c r="K93" s="324"/>
      <c r="L93" s="73">
        <v>2</v>
      </c>
      <c r="M93" s="74">
        <v>6</v>
      </c>
      <c r="N93" s="74">
        <v>12</v>
      </c>
      <c r="O93" s="74">
        <v>50</v>
      </c>
      <c r="P93" s="75" t="s">
        <v>155</v>
      </c>
      <c r="Q93" s="591"/>
      <c r="R93" s="89"/>
      <c r="S93" s="230"/>
      <c r="T93" s="230"/>
      <c r="U93" s="230"/>
      <c r="V93" s="230"/>
    </row>
    <row r="94" spans="1:22" s="90" customFormat="1" ht="19.5" customHeight="1">
      <c r="A94" s="120" t="s">
        <v>307</v>
      </c>
      <c r="B94" s="121" t="s">
        <v>75</v>
      </c>
      <c r="C94" s="122" t="s">
        <v>76</v>
      </c>
      <c r="D94" s="203">
        <f>CEILING(E94/2.5,10)</f>
        <v>1090</v>
      </c>
      <c r="E94" s="130">
        <v>2710</v>
      </c>
      <c r="F94" s="204">
        <f>CEILING(E94*1.8,10)</f>
        <v>4880</v>
      </c>
      <c r="G94" s="204">
        <f>CEILING(F94*2.4,10)</f>
        <v>11720</v>
      </c>
      <c r="H94" s="205">
        <f>G94/50</f>
        <v>234.4</v>
      </c>
      <c r="I94" s="289"/>
      <c r="J94" s="289"/>
      <c r="K94" s="125" t="s">
        <v>74</v>
      </c>
      <c r="L94" s="43"/>
      <c r="M94" s="38"/>
      <c r="N94" s="38"/>
      <c r="O94" s="38"/>
      <c r="P94" s="39"/>
      <c r="Q94" s="592">
        <f>SUM(D94*L94+E94*M94+F94*N94+G94*O94+(H94*P94-IF(AND(51&lt;=P94,P94&lt;99),P94*H94*1%,IF(AND(100&lt;=P94,P94&lt;299),P94*H94*4%,IF(AND(300&lt;=P94,P94&lt;499),P94*H94*8%,IF(AND(500&lt;=P94,P94&lt;999),P94*H94*10%,IF(P94&gt;=1000,P94*H94*15%,0)))))))</f>
        <v>0</v>
      </c>
      <c r="R94" s="89"/>
      <c r="S94" s="230"/>
      <c r="T94" s="615"/>
      <c r="U94" s="230"/>
      <c r="V94" s="112"/>
    </row>
    <row r="95" spans="1:22" s="111" customFormat="1" ht="19.5" customHeight="1">
      <c r="A95" s="107" t="s">
        <v>302</v>
      </c>
      <c r="B95" s="108" t="s">
        <v>78</v>
      </c>
      <c r="C95" s="109" t="s">
        <v>32</v>
      </c>
      <c r="D95" s="94">
        <f>CEILING(E95/2.5,10)</f>
        <v>1990</v>
      </c>
      <c r="E95" s="113">
        <v>4960</v>
      </c>
      <c r="F95" s="95">
        <f>CEILING(E95*1.8,10)</f>
        <v>8930</v>
      </c>
      <c r="G95" s="95">
        <f>CEILING(F95*2.4,10)</f>
        <v>21440</v>
      </c>
      <c r="H95" s="206">
        <f>G95/50</f>
        <v>428.8</v>
      </c>
      <c r="I95" s="289"/>
      <c r="J95" s="289"/>
      <c r="K95" s="110" t="s">
        <v>77</v>
      </c>
      <c r="L95" s="48"/>
      <c r="M95" s="49"/>
      <c r="N95" s="49"/>
      <c r="O95" s="49"/>
      <c r="P95" s="52"/>
      <c r="Q95" s="592">
        <f>SUM(D95*L95+E95*M95+F95*N95+G95*O95+(H95*P95-IF(AND(51&lt;=P95,P95&lt;99),P95*H95*1%,IF(AND(100&lt;=P95,P95&lt;299),P95*H95*4%,IF(AND(300&lt;=P95,P95&lt;499),P95*H95*8%,IF(AND(500&lt;=P95,P95&lt;999),P95*H95*10%,IF(P95&gt;=1000,P95*H95*15%,0)))))))</f>
        <v>0</v>
      </c>
      <c r="R95" s="89"/>
      <c r="S95" s="230"/>
      <c r="T95" s="615"/>
      <c r="U95" s="230"/>
      <c r="V95" s="614"/>
    </row>
    <row r="96" spans="1:22" s="126" customFormat="1" ht="19.5" customHeight="1" thickBot="1">
      <c r="A96" s="107" t="s">
        <v>303</v>
      </c>
      <c r="B96" s="108" t="s">
        <v>192</v>
      </c>
      <c r="C96" s="109" t="s">
        <v>28</v>
      </c>
      <c r="D96" s="94">
        <f>CEILING(E96/2.5,10)</f>
        <v>1360</v>
      </c>
      <c r="E96" s="113">
        <v>3380</v>
      </c>
      <c r="F96" s="95">
        <f>CEILING(E96*1.8,10)</f>
        <v>6090</v>
      </c>
      <c r="G96" s="95">
        <f>CEILING(F96*2.4,10)</f>
        <v>14620</v>
      </c>
      <c r="H96" s="206">
        <f>G96/50</f>
        <v>292.4</v>
      </c>
      <c r="I96" s="290"/>
      <c r="J96" s="290"/>
      <c r="K96" s="110" t="s">
        <v>172</v>
      </c>
      <c r="L96" s="48"/>
      <c r="M96" s="49"/>
      <c r="N96" s="49"/>
      <c r="O96" s="49"/>
      <c r="P96" s="52"/>
      <c r="Q96" s="592">
        <f>SUM(D96*L96+E96*M96+F96*N96+G96*O96+(H96*P96-IF(AND(51&lt;=P96,P96&lt;99),P96*H96*1%,IF(AND(100&lt;=P96,P96&lt;299),P96*H96*4%,IF(AND(300&lt;=P96,P96&lt;499),P96*H96*8%,IF(AND(500&lt;=P96,P96&lt;999),P96*H96*10%,IF(P96&gt;=1000,P96*H96*15%,0)))))))</f>
        <v>0</v>
      </c>
      <c r="R96" s="89"/>
      <c r="S96" s="230"/>
      <c r="T96" s="615"/>
      <c r="U96" s="230"/>
      <c r="V96" s="616"/>
    </row>
    <row r="97" spans="1:22" s="90" customFormat="1" ht="19.5" customHeight="1" thickBot="1">
      <c r="A97" s="116" t="s">
        <v>301</v>
      </c>
      <c r="B97" s="117" t="s">
        <v>193</v>
      </c>
      <c r="C97" s="86" t="s">
        <v>33</v>
      </c>
      <c r="D97" s="143">
        <f>CEILING(E97/2.5,10)</f>
        <v>1540</v>
      </c>
      <c r="E97" s="128">
        <v>3840</v>
      </c>
      <c r="F97" s="207">
        <f>CEILING(E97*1.8,10)</f>
        <v>6920</v>
      </c>
      <c r="G97" s="207">
        <f>CEILING(F97*2.4,10)</f>
        <v>16610</v>
      </c>
      <c r="H97" s="208">
        <f>G97/50</f>
        <v>332.2</v>
      </c>
      <c r="I97" s="104"/>
      <c r="J97" s="104"/>
      <c r="K97" s="119" t="s">
        <v>173</v>
      </c>
      <c r="L97" s="53"/>
      <c r="M97" s="30"/>
      <c r="N97" s="30"/>
      <c r="O97" s="30"/>
      <c r="P97" s="54"/>
      <c r="Q97" s="592">
        <f>SUM(D97*L97+E97*M97+F97*N97+G97*O97+(H97*P97-IF(AND(51&lt;=P97,P97&lt;99),P97*H97*1%,IF(AND(100&lt;=P97,P97&lt;299),P97*H97*4%,IF(AND(300&lt;=P97,P97&lt;499),P97*H97*8%,IF(AND(500&lt;=P97,P97&lt;999),P97*H97*10%,IF(P97&gt;=1000,P97*H97*15%,0)))))))</f>
        <v>0</v>
      </c>
      <c r="R97" s="89"/>
      <c r="S97" s="230"/>
      <c r="T97" s="112"/>
      <c r="U97" s="230"/>
      <c r="V97" s="112"/>
    </row>
    <row r="98" spans="1:22" s="83" customFormat="1" ht="30" customHeight="1" thickBot="1">
      <c r="A98" s="335" t="s">
        <v>581</v>
      </c>
      <c r="B98" s="336"/>
      <c r="C98" s="337"/>
      <c r="D98" s="336"/>
      <c r="E98" s="336"/>
      <c r="F98" s="284"/>
      <c r="G98" s="284"/>
      <c r="H98" s="338"/>
      <c r="I98" s="285" t="s">
        <v>203</v>
      </c>
      <c r="J98" s="286"/>
      <c r="K98" s="317" t="s">
        <v>113</v>
      </c>
      <c r="L98" s="339"/>
      <c r="M98" s="339"/>
      <c r="N98" s="318"/>
      <c r="O98" s="318"/>
      <c r="P98" s="318"/>
      <c r="Q98" s="319"/>
      <c r="R98" s="89"/>
      <c r="S98" s="102"/>
      <c r="T98" s="230"/>
      <c r="U98" s="230"/>
      <c r="V98" s="230"/>
    </row>
    <row r="99" spans="1:22" s="83" customFormat="1" ht="19.5" customHeight="1">
      <c r="A99" s="281" t="s">
        <v>21</v>
      </c>
      <c r="B99" s="282"/>
      <c r="C99" s="282"/>
      <c r="D99" s="282"/>
      <c r="E99" s="282"/>
      <c r="F99" s="340" t="s">
        <v>159</v>
      </c>
      <c r="G99" s="342" t="s">
        <v>160</v>
      </c>
      <c r="H99" s="306" t="s">
        <v>195</v>
      </c>
      <c r="I99" s="289"/>
      <c r="J99" s="288"/>
      <c r="K99" s="312" t="s">
        <v>21</v>
      </c>
      <c r="L99" s="333"/>
      <c r="M99" s="333"/>
      <c r="N99" s="314" t="s">
        <v>64</v>
      </c>
      <c r="O99" s="315"/>
      <c r="P99" s="316"/>
      <c r="Q99" s="590" t="s">
        <v>65</v>
      </c>
      <c r="R99" s="89"/>
      <c r="S99" s="617"/>
      <c r="T99" s="230"/>
      <c r="U99" s="230"/>
      <c r="V99" s="230"/>
    </row>
    <row r="100" spans="1:22" s="83" customFormat="1" ht="36.75" customHeight="1" thickBot="1">
      <c r="A100" s="335"/>
      <c r="B100" s="336"/>
      <c r="C100" s="336"/>
      <c r="D100" s="336"/>
      <c r="E100" s="336"/>
      <c r="F100" s="341"/>
      <c r="G100" s="343"/>
      <c r="H100" s="307"/>
      <c r="I100" s="289"/>
      <c r="J100" s="288"/>
      <c r="K100" s="313"/>
      <c r="L100" s="334"/>
      <c r="M100" s="334"/>
      <c r="N100" s="73">
        <v>50</v>
      </c>
      <c r="O100" s="74">
        <v>1000</v>
      </c>
      <c r="P100" s="75" t="s">
        <v>183</v>
      </c>
      <c r="Q100" s="591"/>
      <c r="R100" s="89"/>
      <c r="S100" s="102"/>
      <c r="T100" s="230"/>
      <c r="U100" s="230"/>
      <c r="V100" s="230"/>
    </row>
    <row r="101" spans="1:22" s="90" customFormat="1" ht="19.5" customHeight="1" thickBot="1">
      <c r="A101" s="344" t="s">
        <v>400</v>
      </c>
      <c r="B101" s="345"/>
      <c r="C101" s="345"/>
      <c r="D101" s="345"/>
      <c r="E101" s="345"/>
      <c r="F101" s="129">
        <v>150</v>
      </c>
      <c r="G101" s="130">
        <v>1240</v>
      </c>
      <c r="H101" s="131">
        <f>(G101/100)*95</f>
        <v>1178</v>
      </c>
      <c r="I101" s="290"/>
      <c r="J101" s="291"/>
      <c r="K101" s="330" t="s">
        <v>420</v>
      </c>
      <c r="L101" s="331"/>
      <c r="M101" s="332"/>
      <c r="N101" s="37"/>
      <c r="O101" s="38"/>
      <c r="P101" s="39"/>
      <c r="Q101" s="592">
        <f>SUM(F101*N101+G101*O101+(H101*P101-IF(AND(2&lt;=P101,P101&lt;5),P101*H101*5%,IF(AND(5&lt;=P101,P101&lt;10),P101*H101*7%,IF(AND(10&lt;=P101,P101&lt;15),P101*H101*10%,IF(AND(15&lt;=P101,P101&lt;25),P101*H101*15%,IF(P101&gt;=25,P101*H101*20%,0)))))))</f>
        <v>0</v>
      </c>
      <c r="R101" s="89"/>
      <c r="S101" s="112"/>
      <c r="T101" s="112"/>
      <c r="U101" s="112"/>
      <c r="V101" s="112"/>
    </row>
    <row r="102" spans="1:22" s="90" customFormat="1" ht="19.5" customHeight="1">
      <c r="A102" s="325" t="s">
        <v>401</v>
      </c>
      <c r="B102" s="326"/>
      <c r="C102" s="326"/>
      <c r="D102" s="326"/>
      <c r="E102" s="326"/>
      <c r="F102" s="100">
        <v>255</v>
      </c>
      <c r="G102" s="101">
        <v>2620</v>
      </c>
      <c r="H102" s="132">
        <f>(G102/100)*95</f>
        <v>2489</v>
      </c>
      <c r="I102" s="102"/>
      <c r="J102" s="102"/>
      <c r="K102" s="327" t="s">
        <v>421</v>
      </c>
      <c r="L102" s="328"/>
      <c r="M102" s="329"/>
      <c r="N102" s="1"/>
      <c r="O102" s="2"/>
      <c r="P102" s="3"/>
      <c r="Q102" s="592">
        <f aca="true" t="shared" si="10" ref="Q102:Q121">SUM(F102*N102+G102*O102+(H102*P102-IF(AND(2&lt;=P102,P102&lt;5),P102*H102*5%,IF(AND(5&lt;=P102,P102&lt;10),P102*H102*10%,IF(AND(10&lt;=P102,P102&lt;25),P102*H102*15%,IF(AND(10&lt;=P102,P102&lt;25),P102*H102*15%,IF(P102&gt;=25,P102*H102*20%,0)))))))</f>
        <v>0</v>
      </c>
      <c r="R102" s="89"/>
      <c r="S102" s="112"/>
      <c r="T102" s="112"/>
      <c r="U102" s="112"/>
      <c r="V102" s="112"/>
    </row>
    <row r="103" spans="1:22" s="90" customFormat="1" ht="19.5" customHeight="1">
      <c r="A103" s="325" t="s">
        <v>483</v>
      </c>
      <c r="B103" s="326"/>
      <c r="C103" s="326"/>
      <c r="D103" s="326"/>
      <c r="E103" s="326"/>
      <c r="F103" s="100">
        <v>750</v>
      </c>
      <c r="G103" s="101">
        <v>8500</v>
      </c>
      <c r="H103" s="132">
        <f>(G103/100)*95</f>
        <v>8075</v>
      </c>
      <c r="I103" s="102"/>
      <c r="J103" s="102"/>
      <c r="K103" s="327" t="s">
        <v>611</v>
      </c>
      <c r="L103" s="328"/>
      <c r="M103" s="329"/>
      <c r="N103" s="1"/>
      <c r="O103" s="2"/>
      <c r="P103" s="3"/>
      <c r="Q103" s="592">
        <f>SUM(F103*N103+G103*O103+(H103*P103-IF(AND(2&lt;=P103,P103&lt;5),P103*H103*5%,IF(AND(5&lt;=P103,P103&lt;10),P103*H103*10%,IF(AND(10&lt;=P103,P103&lt;25),P103*H103*15%,IF(AND(10&lt;=P103,P103&lt;25),P103*H103*15%,IF(P103&gt;=25,P103*H103*20%,0)))))))</f>
        <v>0</v>
      </c>
      <c r="R103" s="89"/>
      <c r="S103" s="112"/>
      <c r="T103" s="112"/>
      <c r="U103" s="112"/>
      <c r="V103" s="112"/>
    </row>
    <row r="104" spans="1:22" s="90" customFormat="1" ht="19.5" customHeight="1">
      <c r="A104" s="325" t="s">
        <v>402</v>
      </c>
      <c r="B104" s="326"/>
      <c r="C104" s="326"/>
      <c r="D104" s="326"/>
      <c r="E104" s="326"/>
      <c r="F104" s="100">
        <v>340</v>
      </c>
      <c r="G104" s="101">
        <v>3860</v>
      </c>
      <c r="H104" s="132">
        <f aca="true" t="shared" si="11" ref="H104:H121">(G104/100)*95</f>
        <v>3667</v>
      </c>
      <c r="I104" s="348"/>
      <c r="J104" s="349"/>
      <c r="K104" s="327" t="s">
        <v>422</v>
      </c>
      <c r="L104" s="328"/>
      <c r="M104" s="329"/>
      <c r="N104" s="1"/>
      <c r="O104" s="2"/>
      <c r="P104" s="3"/>
      <c r="Q104" s="592">
        <f t="shared" si="10"/>
        <v>0</v>
      </c>
      <c r="R104" s="89"/>
      <c r="S104" s="112"/>
      <c r="T104" s="112"/>
      <c r="U104" s="112"/>
      <c r="V104" s="112"/>
    </row>
    <row r="105" spans="1:22" s="90" customFormat="1" ht="19.5" customHeight="1">
      <c r="A105" s="325" t="s">
        <v>403</v>
      </c>
      <c r="B105" s="326"/>
      <c r="C105" s="326"/>
      <c r="D105" s="326"/>
      <c r="E105" s="326"/>
      <c r="F105" s="100">
        <v>150</v>
      </c>
      <c r="G105" s="101">
        <v>1240</v>
      </c>
      <c r="H105" s="132">
        <f t="shared" si="11"/>
        <v>1178</v>
      </c>
      <c r="I105" s="348"/>
      <c r="J105" s="349"/>
      <c r="K105" s="327" t="s">
        <v>423</v>
      </c>
      <c r="L105" s="328"/>
      <c r="M105" s="329"/>
      <c r="N105" s="1"/>
      <c r="O105" s="2"/>
      <c r="P105" s="3"/>
      <c r="Q105" s="592">
        <f t="shared" si="10"/>
        <v>0</v>
      </c>
      <c r="R105" s="89"/>
      <c r="S105" s="112"/>
      <c r="T105" s="112"/>
      <c r="U105" s="112"/>
      <c r="V105" s="112"/>
    </row>
    <row r="106" spans="1:22" s="133" customFormat="1" ht="19.5" customHeight="1">
      <c r="A106" s="325" t="s">
        <v>404</v>
      </c>
      <c r="B106" s="326"/>
      <c r="C106" s="326"/>
      <c r="D106" s="326"/>
      <c r="E106" s="326"/>
      <c r="F106" s="100">
        <v>255</v>
      </c>
      <c r="G106" s="101">
        <v>2620</v>
      </c>
      <c r="H106" s="132">
        <f t="shared" si="11"/>
        <v>2489</v>
      </c>
      <c r="I106" s="96"/>
      <c r="J106" s="96"/>
      <c r="K106" s="327" t="s">
        <v>424</v>
      </c>
      <c r="L106" s="328"/>
      <c r="M106" s="329"/>
      <c r="N106" s="4"/>
      <c r="O106" s="5"/>
      <c r="P106" s="3"/>
      <c r="Q106" s="592">
        <f t="shared" si="10"/>
        <v>0</v>
      </c>
      <c r="R106" s="89"/>
      <c r="S106" s="618"/>
      <c r="T106" s="618"/>
      <c r="U106" s="618"/>
      <c r="V106" s="618"/>
    </row>
    <row r="107" spans="1:22" s="126" customFormat="1" ht="19.5" customHeight="1">
      <c r="A107" s="325" t="s">
        <v>405</v>
      </c>
      <c r="B107" s="326"/>
      <c r="C107" s="326"/>
      <c r="D107" s="326"/>
      <c r="E107" s="326"/>
      <c r="F107" s="100">
        <v>150</v>
      </c>
      <c r="G107" s="101">
        <v>1240</v>
      </c>
      <c r="H107" s="132">
        <f t="shared" si="11"/>
        <v>1178</v>
      </c>
      <c r="I107" s="96"/>
      <c r="J107" s="96"/>
      <c r="K107" s="327" t="s">
        <v>425</v>
      </c>
      <c r="L107" s="328"/>
      <c r="M107" s="329"/>
      <c r="N107" s="1"/>
      <c r="O107" s="2"/>
      <c r="P107" s="3"/>
      <c r="Q107" s="592">
        <f t="shared" si="10"/>
        <v>0</v>
      </c>
      <c r="R107" s="89"/>
      <c r="S107" s="616"/>
      <c r="T107" s="616"/>
      <c r="U107" s="616"/>
      <c r="V107" s="616"/>
    </row>
    <row r="108" spans="1:22" s="90" customFormat="1" ht="19.5" customHeight="1">
      <c r="A108" s="325" t="s">
        <v>406</v>
      </c>
      <c r="B108" s="326"/>
      <c r="C108" s="326"/>
      <c r="D108" s="326"/>
      <c r="E108" s="326"/>
      <c r="F108" s="100">
        <v>350</v>
      </c>
      <c r="G108" s="101">
        <v>4030</v>
      </c>
      <c r="H108" s="132">
        <f t="shared" si="11"/>
        <v>3828.4999999999995</v>
      </c>
      <c r="I108" s="96"/>
      <c r="J108" s="96"/>
      <c r="K108" s="327" t="s">
        <v>426</v>
      </c>
      <c r="L108" s="328"/>
      <c r="M108" s="329"/>
      <c r="N108" s="1"/>
      <c r="O108" s="2"/>
      <c r="P108" s="3"/>
      <c r="Q108" s="592">
        <f t="shared" si="10"/>
        <v>0</v>
      </c>
      <c r="R108" s="89"/>
      <c r="S108" s="112"/>
      <c r="T108" s="112"/>
      <c r="U108" s="112"/>
      <c r="V108" s="112"/>
    </row>
    <row r="109" spans="1:22" s="90" customFormat="1" ht="19.5" customHeight="1">
      <c r="A109" s="346" t="s">
        <v>407</v>
      </c>
      <c r="B109" s="347"/>
      <c r="C109" s="347"/>
      <c r="D109" s="347"/>
      <c r="E109" s="347"/>
      <c r="F109" s="100">
        <v>255</v>
      </c>
      <c r="G109" s="101">
        <v>2620</v>
      </c>
      <c r="H109" s="132">
        <f t="shared" si="11"/>
        <v>2489</v>
      </c>
      <c r="I109" s="102"/>
      <c r="J109" s="102"/>
      <c r="K109" s="327" t="s">
        <v>427</v>
      </c>
      <c r="L109" s="328"/>
      <c r="M109" s="329"/>
      <c r="N109" s="1"/>
      <c r="O109" s="2"/>
      <c r="P109" s="3"/>
      <c r="Q109" s="592">
        <f t="shared" si="10"/>
        <v>0</v>
      </c>
      <c r="R109" s="89"/>
      <c r="S109" s="112"/>
      <c r="T109" s="112"/>
      <c r="U109" s="112"/>
      <c r="V109" s="112"/>
    </row>
    <row r="110" spans="1:22" s="126" customFormat="1" ht="19.5" customHeight="1">
      <c r="A110" s="325" t="s">
        <v>408</v>
      </c>
      <c r="B110" s="326"/>
      <c r="C110" s="326"/>
      <c r="D110" s="326"/>
      <c r="E110" s="326"/>
      <c r="F110" s="100">
        <v>150</v>
      </c>
      <c r="G110" s="101">
        <v>1240</v>
      </c>
      <c r="H110" s="132">
        <f t="shared" si="11"/>
        <v>1178</v>
      </c>
      <c r="I110" s="96"/>
      <c r="J110" s="96"/>
      <c r="K110" s="327" t="s">
        <v>428</v>
      </c>
      <c r="L110" s="328"/>
      <c r="M110" s="329"/>
      <c r="N110" s="1"/>
      <c r="O110" s="2"/>
      <c r="P110" s="3"/>
      <c r="Q110" s="592">
        <f t="shared" si="10"/>
        <v>0</v>
      </c>
      <c r="R110" s="89"/>
      <c r="S110" s="616"/>
      <c r="T110" s="616"/>
      <c r="U110" s="616"/>
      <c r="V110" s="616"/>
    </row>
    <row r="111" spans="1:22" s="90" customFormat="1" ht="19.5" customHeight="1">
      <c r="A111" s="325" t="s">
        <v>409</v>
      </c>
      <c r="B111" s="326"/>
      <c r="C111" s="326"/>
      <c r="D111" s="326"/>
      <c r="E111" s="326"/>
      <c r="F111" s="100">
        <v>150</v>
      </c>
      <c r="G111" s="101">
        <v>1240</v>
      </c>
      <c r="H111" s="132">
        <f t="shared" si="11"/>
        <v>1178</v>
      </c>
      <c r="I111" s="96"/>
      <c r="J111" s="96"/>
      <c r="K111" s="327" t="s">
        <v>429</v>
      </c>
      <c r="L111" s="328"/>
      <c r="M111" s="329"/>
      <c r="N111" s="1"/>
      <c r="O111" s="2"/>
      <c r="P111" s="3"/>
      <c r="Q111" s="592">
        <f t="shared" si="10"/>
        <v>0</v>
      </c>
      <c r="R111" s="89"/>
      <c r="S111" s="112"/>
      <c r="T111" s="112"/>
      <c r="U111" s="112"/>
      <c r="V111" s="112"/>
    </row>
    <row r="112" spans="1:22" s="90" customFormat="1" ht="19.5" customHeight="1">
      <c r="A112" s="325" t="s">
        <v>410</v>
      </c>
      <c r="B112" s="326"/>
      <c r="C112" s="326"/>
      <c r="D112" s="326"/>
      <c r="E112" s="326"/>
      <c r="F112" s="100">
        <v>255</v>
      </c>
      <c r="G112" s="101">
        <v>2620</v>
      </c>
      <c r="H112" s="132">
        <f t="shared" si="11"/>
        <v>2489</v>
      </c>
      <c r="I112" s="102"/>
      <c r="J112" s="102"/>
      <c r="K112" s="327" t="s">
        <v>430</v>
      </c>
      <c r="L112" s="328"/>
      <c r="M112" s="329"/>
      <c r="N112" s="1"/>
      <c r="O112" s="2"/>
      <c r="P112" s="3"/>
      <c r="Q112" s="592">
        <f t="shared" si="10"/>
        <v>0</v>
      </c>
      <c r="R112" s="89"/>
      <c r="S112" s="112"/>
      <c r="T112" s="112"/>
      <c r="U112" s="112"/>
      <c r="V112" s="112"/>
    </row>
    <row r="113" spans="1:22" s="134" customFormat="1" ht="19.5" customHeight="1">
      <c r="A113" s="325" t="s">
        <v>411</v>
      </c>
      <c r="B113" s="326"/>
      <c r="C113" s="326"/>
      <c r="D113" s="326"/>
      <c r="E113" s="326"/>
      <c r="F113" s="100">
        <v>150</v>
      </c>
      <c r="G113" s="101">
        <v>1240</v>
      </c>
      <c r="H113" s="132">
        <f t="shared" si="11"/>
        <v>1178</v>
      </c>
      <c r="I113" s="96"/>
      <c r="J113" s="96"/>
      <c r="K113" s="327" t="s">
        <v>431</v>
      </c>
      <c r="L113" s="328"/>
      <c r="M113" s="329"/>
      <c r="N113" s="1"/>
      <c r="O113" s="2"/>
      <c r="P113" s="3"/>
      <c r="Q113" s="592">
        <f t="shared" si="10"/>
        <v>0</v>
      </c>
      <c r="R113" s="89"/>
      <c r="S113" s="619"/>
      <c r="T113" s="619"/>
      <c r="U113" s="619"/>
      <c r="V113" s="619"/>
    </row>
    <row r="114" spans="1:22" s="134" customFormat="1" ht="19.5" customHeight="1">
      <c r="A114" s="325" t="s">
        <v>412</v>
      </c>
      <c r="B114" s="326"/>
      <c r="C114" s="326"/>
      <c r="D114" s="326"/>
      <c r="E114" s="326"/>
      <c r="F114" s="100">
        <v>150</v>
      </c>
      <c r="G114" s="101">
        <v>1240</v>
      </c>
      <c r="H114" s="132">
        <f t="shared" si="11"/>
        <v>1178</v>
      </c>
      <c r="I114" s="102"/>
      <c r="J114" s="102"/>
      <c r="K114" s="327" t="s">
        <v>432</v>
      </c>
      <c r="L114" s="328"/>
      <c r="M114" s="329"/>
      <c r="N114" s="1"/>
      <c r="O114" s="2"/>
      <c r="P114" s="3"/>
      <c r="Q114" s="592">
        <f t="shared" si="10"/>
        <v>0</v>
      </c>
      <c r="R114" s="89"/>
      <c r="S114" s="619"/>
      <c r="T114" s="619"/>
      <c r="U114" s="619"/>
      <c r="V114" s="619"/>
    </row>
    <row r="115" spans="1:22" s="90" customFormat="1" ht="19.5" customHeight="1">
      <c r="A115" s="325" t="s">
        <v>413</v>
      </c>
      <c r="B115" s="326"/>
      <c r="C115" s="326"/>
      <c r="D115" s="326"/>
      <c r="E115" s="326"/>
      <c r="F115" s="100">
        <v>255</v>
      </c>
      <c r="G115" s="101">
        <v>2620</v>
      </c>
      <c r="H115" s="132">
        <f t="shared" si="11"/>
        <v>2489</v>
      </c>
      <c r="I115" s="102"/>
      <c r="J115" s="102"/>
      <c r="K115" s="327" t="s">
        <v>433</v>
      </c>
      <c r="L115" s="328"/>
      <c r="M115" s="329"/>
      <c r="N115" s="1"/>
      <c r="O115" s="2"/>
      <c r="P115" s="3"/>
      <c r="Q115" s="592">
        <f t="shared" si="10"/>
        <v>0</v>
      </c>
      <c r="R115" s="89"/>
      <c r="S115" s="112"/>
      <c r="T115" s="112"/>
      <c r="U115" s="112"/>
      <c r="V115" s="112"/>
    </row>
    <row r="116" spans="1:22" s="134" customFormat="1" ht="19.5" customHeight="1">
      <c r="A116" s="325" t="s">
        <v>414</v>
      </c>
      <c r="B116" s="326"/>
      <c r="C116" s="326"/>
      <c r="D116" s="326"/>
      <c r="E116" s="326"/>
      <c r="F116" s="100">
        <v>255</v>
      </c>
      <c r="G116" s="101">
        <v>2620</v>
      </c>
      <c r="H116" s="132">
        <f t="shared" si="11"/>
        <v>2489</v>
      </c>
      <c r="I116" s="96"/>
      <c r="J116" s="96"/>
      <c r="K116" s="327" t="s">
        <v>434</v>
      </c>
      <c r="L116" s="328"/>
      <c r="M116" s="329"/>
      <c r="N116" s="1"/>
      <c r="O116" s="2"/>
      <c r="P116" s="3"/>
      <c r="Q116" s="592">
        <f t="shared" si="10"/>
        <v>0</v>
      </c>
      <c r="R116" s="89"/>
      <c r="S116" s="619"/>
      <c r="T116" s="619"/>
      <c r="U116" s="619"/>
      <c r="V116" s="619"/>
    </row>
    <row r="117" spans="1:22" s="90" customFormat="1" ht="19.5" customHeight="1">
      <c r="A117" s="325" t="s">
        <v>415</v>
      </c>
      <c r="B117" s="326"/>
      <c r="C117" s="326"/>
      <c r="D117" s="326"/>
      <c r="E117" s="326"/>
      <c r="F117" s="100">
        <v>150</v>
      </c>
      <c r="G117" s="101">
        <v>1240</v>
      </c>
      <c r="H117" s="132">
        <f t="shared" si="11"/>
        <v>1178</v>
      </c>
      <c r="I117" s="102"/>
      <c r="J117" s="102"/>
      <c r="K117" s="327" t="s">
        <v>435</v>
      </c>
      <c r="L117" s="328"/>
      <c r="M117" s="329"/>
      <c r="N117" s="1"/>
      <c r="O117" s="2"/>
      <c r="P117" s="3"/>
      <c r="Q117" s="592">
        <f t="shared" si="10"/>
        <v>0</v>
      </c>
      <c r="R117" s="89"/>
      <c r="S117" s="112"/>
      <c r="T117" s="112"/>
      <c r="U117" s="112"/>
      <c r="V117" s="112"/>
    </row>
    <row r="118" spans="1:22" s="90" customFormat="1" ht="19.5" customHeight="1">
      <c r="A118" s="325" t="s">
        <v>416</v>
      </c>
      <c r="B118" s="326"/>
      <c r="C118" s="326"/>
      <c r="D118" s="326"/>
      <c r="E118" s="326"/>
      <c r="F118" s="100">
        <v>255</v>
      </c>
      <c r="G118" s="101">
        <v>2620</v>
      </c>
      <c r="H118" s="132">
        <f t="shared" si="11"/>
        <v>2489</v>
      </c>
      <c r="I118" s="96"/>
      <c r="J118" s="96"/>
      <c r="K118" s="327" t="s">
        <v>436</v>
      </c>
      <c r="L118" s="328"/>
      <c r="M118" s="329"/>
      <c r="N118" s="1"/>
      <c r="O118" s="2"/>
      <c r="P118" s="3"/>
      <c r="Q118" s="592">
        <f t="shared" si="10"/>
        <v>0</v>
      </c>
      <c r="R118" s="89"/>
      <c r="S118" s="112"/>
      <c r="T118" s="112"/>
      <c r="U118" s="112"/>
      <c r="V118" s="112"/>
    </row>
    <row r="119" spans="1:22" s="90" customFormat="1" ht="19.5" customHeight="1">
      <c r="A119" s="325" t="s">
        <v>417</v>
      </c>
      <c r="B119" s="326"/>
      <c r="C119" s="326"/>
      <c r="D119" s="326"/>
      <c r="E119" s="326"/>
      <c r="F119" s="100">
        <v>150</v>
      </c>
      <c r="G119" s="101">
        <v>1240</v>
      </c>
      <c r="H119" s="132">
        <f t="shared" si="11"/>
        <v>1178</v>
      </c>
      <c r="I119" s="102"/>
      <c r="J119" s="102"/>
      <c r="K119" s="327" t="s">
        <v>437</v>
      </c>
      <c r="L119" s="328"/>
      <c r="M119" s="329"/>
      <c r="N119" s="1"/>
      <c r="O119" s="2"/>
      <c r="P119" s="3"/>
      <c r="Q119" s="592">
        <f t="shared" si="10"/>
        <v>0</v>
      </c>
      <c r="R119" s="89"/>
      <c r="S119" s="112"/>
      <c r="T119" s="112"/>
      <c r="U119" s="112"/>
      <c r="V119" s="112"/>
    </row>
    <row r="120" spans="1:22" s="126" customFormat="1" ht="19.5" customHeight="1">
      <c r="A120" s="325" t="s">
        <v>418</v>
      </c>
      <c r="B120" s="326"/>
      <c r="C120" s="326"/>
      <c r="D120" s="326"/>
      <c r="E120" s="326"/>
      <c r="F120" s="100">
        <v>150</v>
      </c>
      <c r="G120" s="101">
        <v>1240</v>
      </c>
      <c r="H120" s="132">
        <f t="shared" si="11"/>
        <v>1178</v>
      </c>
      <c r="I120" s="96"/>
      <c r="J120" s="96"/>
      <c r="K120" s="327" t="s">
        <v>438</v>
      </c>
      <c r="L120" s="328"/>
      <c r="M120" s="329"/>
      <c r="N120" s="1"/>
      <c r="O120" s="2"/>
      <c r="P120" s="3"/>
      <c r="Q120" s="592">
        <f t="shared" si="10"/>
        <v>0</v>
      </c>
      <c r="R120" s="89"/>
      <c r="S120" s="616"/>
      <c r="T120" s="616"/>
      <c r="U120" s="616"/>
      <c r="V120" s="616"/>
    </row>
    <row r="121" spans="1:22" s="111" customFormat="1" ht="19.5" customHeight="1" thickBot="1">
      <c r="A121" s="350" t="s">
        <v>419</v>
      </c>
      <c r="B121" s="351"/>
      <c r="C121" s="351"/>
      <c r="D121" s="351"/>
      <c r="E121" s="351"/>
      <c r="F121" s="127">
        <v>330</v>
      </c>
      <c r="G121" s="128">
        <v>3860</v>
      </c>
      <c r="H121" s="135">
        <f t="shared" si="11"/>
        <v>3667</v>
      </c>
      <c r="I121" s="102"/>
      <c r="J121" s="102"/>
      <c r="K121" s="352" t="s">
        <v>439</v>
      </c>
      <c r="L121" s="353"/>
      <c r="M121" s="354"/>
      <c r="N121" s="6"/>
      <c r="O121" s="7"/>
      <c r="P121" s="8"/>
      <c r="Q121" s="592">
        <f t="shared" si="10"/>
        <v>0</v>
      </c>
      <c r="R121" s="89"/>
      <c r="S121" s="614"/>
      <c r="T121" s="614"/>
      <c r="U121" s="614"/>
      <c r="V121" s="614"/>
    </row>
    <row r="122" spans="1:22" s="83" customFormat="1" ht="30" customHeight="1" thickBot="1">
      <c r="A122" s="283" t="s">
        <v>580</v>
      </c>
      <c r="B122" s="284"/>
      <c r="C122" s="284"/>
      <c r="D122" s="284"/>
      <c r="E122" s="284"/>
      <c r="F122" s="284"/>
      <c r="G122" s="284"/>
      <c r="H122" s="284"/>
      <c r="I122" s="285" t="s">
        <v>204</v>
      </c>
      <c r="J122" s="286"/>
      <c r="K122" s="317" t="s">
        <v>114</v>
      </c>
      <c r="L122" s="318"/>
      <c r="M122" s="318"/>
      <c r="N122" s="318"/>
      <c r="O122" s="318"/>
      <c r="P122" s="318"/>
      <c r="Q122" s="319"/>
      <c r="R122" s="89"/>
      <c r="S122" s="230"/>
      <c r="T122" s="230"/>
      <c r="U122" s="230"/>
      <c r="V122" s="230"/>
    </row>
    <row r="123" spans="1:22" s="83" customFormat="1" ht="19.5" customHeight="1">
      <c r="A123" s="281" t="s">
        <v>21</v>
      </c>
      <c r="B123" s="282"/>
      <c r="C123" s="282"/>
      <c r="D123" s="282"/>
      <c r="E123" s="282"/>
      <c r="F123" s="340" t="s">
        <v>161</v>
      </c>
      <c r="G123" s="342" t="s">
        <v>160</v>
      </c>
      <c r="H123" s="306" t="s">
        <v>195</v>
      </c>
      <c r="I123" s="289"/>
      <c r="J123" s="288"/>
      <c r="K123" s="312" t="s">
        <v>21</v>
      </c>
      <c r="L123" s="314" t="s">
        <v>64</v>
      </c>
      <c r="M123" s="315"/>
      <c r="N123" s="315"/>
      <c r="O123" s="315"/>
      <c r="P123" s="316"/>
      <c r="Q123" s="593" t="s">
        <v>65</v>
      </c>
      <c r="R123" s="89"/>
      <c r="S123" s="230"/>
      <c r="T123" s="230"/>
      <c r="U123" s="230"/>
      <c r="V123" s="230"/>
    </row>
    <row r="124" spans="1:22" s="83" customFormat="1" ht="7.5" customHeight="1" hidden="1" thickBot="1">
      <c r="A124" s="283"/>
      <c r="B124" s="284"/>
      <c r="C124" s="284"/>
      <c r="D124" s="284"/>
      <c r="E124" s="284"/>
      <c r="F124" s="355"/>
      <c r="G124" s="357"/>
      <c r="H124" s="359"/>
      <c r="I124" s="289"/>
      <c r="J124" s="288"/>
      <c r="K124" s="324"/>
      <c r="L124" s="364">
        <v>150</v>
      </c>
      <c r="M124" s="365"/>
      <c r="N124" s="136">
        <v>1000</v>
      </c>
      <c r="O124" s="136"/>
      <c r="P124" s="137"/>
      <c r="Q124" s="594"/>
      <c r="R124" s="89"/>
      <c r="S124" s="230"/>
      <c r="T124" s="230"/>
      <c r="U124" s="230"/>
      <c r="V124" s="230"/>
    </row>
    <row r="125" spans="1:22" s="83" customFormat="1" ht="34.5" customHeight="1" thickBot="1">
      <c r="A125" s="283"/>
      <c r="B125" s="284"/>
      <c r="C125" s="284"/>
      <c r="D125" s="284"/>
      <c r="E125" s="284"/>
      <c r="F125" s="356"/>
      <c r="G125" s="358"/>
      <c r="H125" s="360"/>
      <c r="I125" s="289"/>
      <c r="J125" s="288"/>
      <c r="K125" s="324"/>
      <c r="L125" s="366">
        <v>150</v>
      </c>
      <c r="M125" s="367"/>
      <c r="N125" s="367">
        <v>1000</v>
      </c>
      <c r="O125" s="367"/>
      <c r="P125" s="75" t="s">
        <v>195</v>
      </c>
      <c r="Q125" s="595"/>
      <c r="R125" s="89"/>
      <c r="S125" s="230"/>
      <c r="T125" s="230"/>
      <c r="U125" s="230"/>
      <c r="V125" s="230"/>
    </row>
    <row r="126" spans="1:22" s="83" customFormat="1" ht="19.5" customHeight="1">
      <c r="A126" s="368" t="s">
        <v>382</v>
      </c>
      <c r="B126" s="369"/>
      <c r="C126" s="369"/>
      <c r="D126" s="369"/>
      <c r="E126" s="370"/>
      <c r="F126" s="123">
        <v>300</v>
      </c>
      <c r="G126" s="124">
        <v>1880</v>
      </c>
      <c r="H126" s="139">
        <f>(G126/100)*90</f>
        <v>1692</v>
      </c>
      <c r="I126" s="104"/>
      <c r="J126" s="104"/>
      <c r="K126" s="140" t="s">
        <v>391</v>
      </c>
      <c r="L126" s="371"/>
      <c r="M126" s="372"/>
      <c r="N126" s="373"/>
      <c r="O126" s="373"/>
      <c r="P126" s="15"/>
      <c r="Q126" s="596">
        <f aca="true" t="shared" si="12" ref="Q126:Q134">SUM(F126*L126+G126*N126+(H126*P126-IF(AND(2&lt;=P126,P126&lt;5),P126*H126*5%,IF(AND(5&lt;=P126,P126&lt;10),P126*H126*7%,IF(AND(10&lt;=P126,P126&lt;25),P126*H126*10%,IF(AND(10&lt;=P126,P126&lt;25),P126*H126*15%,IF(P126&gt;=25,P126*H126*20%,0)))))))</f>
        <v>0</v>
      </c>
      <c r="R126" s="89"/>
      <c r="S126" s="230"/>
      <c r="T126" s="230"/>
      <c r="U126" s="230"/>
      <c r="V126" s="230"/>
    </row>
    <row r="127" spans="1:22" s="83" customFormat="1" ht="19.5" customHeight="1">
      <c r="A127" s="374" t="s">
        <v>383</v>
      </c>
      <c r="B127" s="375"/>
      <c r="C127" s="375"/>
      <c r="D127" s="375"/>
      <c r="E127" s="376"/>
      <c r="F127" s="100">
        <v>300</v>
      </c>
      <c r="G127" s="124">
        <v>1880</v>
      </c>
      <c r="H127" s="139">
        <f aca="true" t="shared" si="13" ref="H127:H134">(G127/100)*90</f>
        <v>1692</v>
      </c>
      <c r="I127" s="104"/>
      <c r="J127" s="104"/>
      <c r="K127" s="141" t="s">
        <v>392</v>
      </c>
      <c r="L127" s="377"/>
      <c r="M127" s="378"/>
      <c r="N127" s="379"/>
      <c r="O127" s="379"/>
      <c r="P127" s="9"/>
      <c r="Q127" s="596">
        <f t="shared" si="12"/>
        <v>0</v>
      </c>
      <c r="R127" s="89"/>
      <c r="S127" s="230"/>
      <c r="T127" s="230"/>
      <c r="U127" s="230"/>
      <c r="V127" s="230"/>
    </row>
    <row r="128" spans="1:22" s="83" customFormat="1" ht="19.5" customHeight="1">
      <c r="A128" s="374" t="s">
        <v>384</v>
      </c>
      <c r="B128" s="375"/>
      <c r="C128" s="375"/>
      <c r="D128" s="375"/>
      <c r="E128" s="376"/>
      <c r="F128" s="100">
        <v>480</v>
      </c>
      <c r="G128" s="124">
        <v>2130</v>
      </c>
      <c r="H128" s="139">
        <f t="shared" si="13"/>
        <v>1917</v>
      </c>
      <c r="I128" s="104"/>
      <c r="J128" s="104"/>
      <c r="K128" s="141" t="s">
        <v>393</v>
      </c>
      <c r="L128" s="377"/>
      <c r="M128" s="378"/>
      <c r="N128" s="379"/>
      <c r="O128" s="379"/>
      <c r="P128" s="9"/>
      <c r="Q128" s="596">
        <f t="shared" si="12"/>
        <v>0</v>
      </c>
      <c r="R128" s="89"/>
      <c r="S128" s="230"/>
      <c r="T128" s="230"/>
      <c r="U128" s="230"/>
      <c r="V128" s="230"/>
    </row>
    <row r="129" spans="1:22" s="83" customFormat="1" ht="19.5" customHeight="1">
      <c r="A129" s="374" t="s">
        <v>385</v>
      </c>
      <c r="B129" s="375"/>
      <c r="C129" s="375"/>
      <c r="D129" s="375"/>
      <c r="E129" s="376"/>
      <c r="F129" s="100">
        <v>155</v>
      </c>
      <c r="G129" s="124">
        <v>970</v>
      </c>
      <c r="H129" s="139">
        <f t="shared" si="13"/>
        <v>872.9999999999999</v>
      </c>
      <c r="I129" s="104"/>
      <c r="J129" s="104"/>
      <c r="K129" s="141" t="s">
        <v>394</v>
      </c>
      <c r="L129" s="377"/>
      <c r="M129" s="378"/>
      <c r="N129" s="379"/>
      <c r="O129" s="379"/>
      <c r="P129" s="9"/>
      <c r="Q129" s="596">
        <f t="shared" si="12"/>
        <v>0</v>
      </c>
      <c r="R129" s="89"/>
      <c r="S129" s="230"/>
      <c r="T129" s="230"/>
      <c r="U129" s="230"/>
      <c r="V129" s="230"/>
    </row>
    <row r="130" spans="1:22" s="83" customFormat="1" ht="19.5" customHeight="1">
      <c r="A130" s="374" t="s">
        <v>386</v>
      </c>
      <c r="B130" s="375"/>
      <c r="C130" s="375"/>
      <c r="D130" s="375"/>
      <c r="E130" s="376"/>
      <c r="F130" s="100">
        <v>490</v>
      </c>
      <c r="G130" s="124">
        <v>2440</v>
      </c>
      <c r="H130" s="139">
        <f t="shared" si="13"/>
        <v>2196</v>
      </c>
      <c r="I130" s="104"/>
      <c r="J130" s="104"/>
      <c r="K130" s="141" t="s">
        <v>395</v>
      </c>
      <c r="L130" s="377"/>
      <c r="M130" s="378"/>
      <c r="N130" s="379"/>
      <c r="O130" s="379"/>
      <c r="P130" s="9"/>
      <c r="Q130" s="596">
        <f t="shared" si="12"/>
        <v>0</v>
      </c>
      <c r="R130" s="89"/>
      <c r="S130" s="230"/>
      <c r="T130" s="230"/>
      <c r="U130" s="230"/>
      <c r="V130" s="230"/>
    </row>
    <row r="131" spans="1:22" s="83" customFormat="1" ht="19.5" customHeight="1">
      <c r="A131" s="374" t="s">
        <v>387</v>
      </c>
      <c r="B131" s="375"/>
      <c r="C131" s="375"/>
      <c r="D131" s="375"/>
      <c r="E131" s="376"/>
      <c r="F131" s="100">
        <v>340</v>
      </c>
      <c r="G131" s="124">
        <v>2130</v>
      </c>
      <c r="H131" s="139">
        <f t="shared" si="13"/>
        <v>1917</v>
      </c>
      <c r="I131" s="104"/>
      <c r="J131" s="104"/>
      <c r="K131" s="141" t="s">
        <v>396</v>
      </c>
      <c r="L131" s="377"/>
      <c r="M131" s="378"/>
      <c r="N131" s="379"/>
      <c r="O131" s="379"/>
      <c r="P131" s="9"/>
      <c r="Q131" s="596">
        <f t="shared" si="12"/>
        <v>0</v>
      </c>
      <c r="R131" s="89"/>
      <c r="S131" s="230"/>
      <c r="T131" s="230"/>
      <c r="U131" s="230"/>
      <c r="V131" s="230"/>
    </row>
    <row r="132" spans="1:22" s="83" customFormat="1" ht="19.5" customHeight="1">
      <c r="A132" s="374" t="s">
        <v>388</v>
      </c>
      <c r="B132" s="375"/>
      <c r="C132" s="375"/>
      <c r="D132" s="375"/>
      <c r="E132" s="376"/>
      <c r="F132" s="100">
        <v>155</v>
      </c>
      <c r="G132" s="124">
        <v>970</v>
      </c>
      <c r="H132" s="139">
        <f t="shared" si="13"/>
        <v>872.9999999999999</v>
      </c>
      <c r="I132" s="104"/>
      <c r="J132" s="104"/>
      <c r="K132" s="141" t="s">
        <v>397</v>
      </c>
      <c r="L132" s="377"/>
      <c r="M132" s="378"/>
      <c r="N132" s="379"/>
      <c r="O132" s="379"/>
      <c r="P132" s="9"/>
      <c r="Q132" s="596">
        <f t="shared" si="12"/>
        <v>0</v>
      </c>
      <c r="R132" s="89"/>
      <c r="S132" s="230"/>
      <c r="T132" s="230"/>
      <c r="U132" s="230"/>
      <c r="V132" s="230"/>
    </row>
    <row r="133" spans="1:22" s="83" customFormat="1" ht="19.5" customHeight="1">
      <c r="A133" s="374" t="s">
        <v>389</v>
      </c>
      <c r="B133" s="375"/>
      <c r="C133" s="375"/>
      <c r="D133" s="375"/>
      <c r="E133" s="376"/>
      <c r="F133" s="94">
        <v>198</v>
      </c>
      <c r="G133" s="124">
        <v>1240</v>
      </c>
      <c r="H133" s="139">
        <f t="shared" si="13"/>
        <v>1116</v>
      </c>
      <c r="I133" s="104"/>
      <c r="J133" s="104"/>
      <c r="K133" s="142" t="s">
        <v>398</v>
      </c>
      <c r="L133" s="380"/>
      <c r="M133" s="381"/>
      <c r="N133" s="382"/>
      <c r="O133" s="382"/>
      <c r="P133" s="36"/>
      <c r="Q133" s="596">
        <f t="shared" si="12"/>
        <v>0</v>
      </c>
      <c r="R133" s="89"/>
      <c r="S133" s="230"/>
      <c r="T133" s="230"/>
      <c r="U133" s="230"/>
      <c r="V133" s="230"/>
    </row>
    <row r="134" spans="1:22" s="83" customFormat="1" ht="19.5" customHeight="1" thickBot="1">
      <c r="A134" s="383" t="s">
        <v>390</v>
      </c>
      <c r="B134" s="384"/>
      <c r="C134" s="384"/>
      <c r="D134" s="384"/>
      <c r="E134" s="385"/>
      <c r="F134" s="143">
        <v>270</v>
      </c>
      <c r="G134" s="124">
        <v>1690</v>
      </c>
      <c r="H134" s="139">
        <f t="shared" si="13"/>
        <v>1520.9999999999998</v>
      </c>
      <c r="I134" s="104"/>
      <c r="J134" s="104"/>
      <c r="K134" s="144" t="s">
        <v>399</v>
      </c>
      <c r="L134" s="386"/>
      <c r="M134" s="387"/>
      <c r="N134" s="388"/>
      <c r="O134" s="388"/>
      <c r="P134" s="10"/>
      <c r="Q134" s="596">
        <f t="shared" si="12"/>
        <v>0</v>
      </c>
      <c r="R134" s="89"/>
      <c r="S134" s="230"/>
      <c r="T134" s="230"/>
      <c r="U134" s="230"/>
      <c r="V134" s="230"/>
    </row>
    <row r="135" spans="1:22" s="83" customFormat="1" ht="18.75" customHeight="1" thickBot="1">
      <c r="A135" s="283" t="s">
        <v>579</v>
      </c>
      <c r="B135" s="284"/>
      <c r="C135" s="284"/>
      <c r="D135" s="284"/>
      <c r="E135" s="284"/>
      <c r="F135" s="284"/>
      <c r="G135" s="284"/>
      <c r="H135" s="284"/>
      <c r="I135" s="285" t="s">
        <v>205</v>
      </c>
      <c r="J135" s="286"/>
      <c r="K135" s="317" t="s">
        <v>122</v>
      </c>
      <c r="L135" s="339"/>
      <c r="M135" s="339"/>
      <c r="N135" s="318"/>
      <c r="O135" s="318"/>
      <c r="P135" s="318"/>
      <c r="Q135" s="294"/>
      <c r="R135" s="89"/>
      <c r="S135" s="230"/>
      <c r="T135" s="230"/>
      <c r="U135" s="230"/>
      <c r="V135" s="230"/>
    </row>
    <row r="136" spans="1:22" s="83" customFormat="1" ht="18.75" customHeight="1">
      <c r="A136" s="281" t="s">
        <v>21</v>
      </c>
      <c r="B136" s="282"/>
      <c r="C136" s="282"/>
      <c r="D136" s="282"/>
      <c r="E136" s="300" t="s">
        <v>62</v>
      </c>
      <c r="F136" s="340" t="s">
        <v>159</v>
      </c>
      <c r="G136" s="342" t="s">
        <v>160</v>
      </c>
      <c r="H136" s="306" t="s">
        <v>182</v>
      </c>
      <c r="I136" s="289"/>
      <c r="J136" s="288"/>
      <c r="K136" s="312" t="s">
        <v>21</v>
      </c>
      <c r="L136" s="333"/>
      <c r="M136" s="333"/>
      <c r="N136" s="314" t="s">
        <v>64</v>
      </c>
      <c r="O136" s="315"/>
      <c r="P136" s="316"/>
      <c r="Q136" s="590" t="s">
        <v>65</v>
      </c>
      <c r="R136" s="89"/>
      <c r="S136" s="230"/>
      <c r="T136" s="230"/>
      <c r="U136" s="230"/>
      <c r="V136" s="230"/>
    </row>
    <row r="137" spans="1:22" s="83" customFormat="1" ht="33.75" customHeight="1" thickBot="1">
      <c r="A137" s="335"/>
      <c r="B137" s="336"/>
      <c r="C137" s="336"/>
      <c r="D137" s="336"/>
      <c r="E137" s="301"/>
      <c r="F137" s="356"/>
      <c r="G137" s="358"/>
      <c r="H137" s="360"/>
      <c r="I137" s="289"/>
      <c r="J137" s="288"/>
      <c r="K137" s="313"/>
      <c r="L137" s="334"/>
      <c r="M137" s="334"/>
      <c r="N137" s="73">
        <v>50</v>
      </c>
      <c r="O137" s="74">
        <v>1000</v>
      </c>
      <c r="P137" s="75" t="s">
        <v>182</v>
      </c>
      <c r="Q137" s="597"/>
      <c r="R137" s="89"/>
      <c r="S137" s="230"/>
      <c r="T137" s="230"/>
      <c r="U137" s="230"/>
      <c r="V137" s="230"/>
    </row>
    <row r="138" spans="1:22" s="83" customFormat="1" ht="19.5" customHeight="1">
      <c r="A138" s="138" t="s">
        <v>123</v>
      </c>
      <c r="B138" s="395" t="s">
        <v>124</v>
      </c>
      <c r="C138" s="395"/>
      <c r="D138" s="396"/>
      <c r="E138" s="145" t="s">
        <v>125</v>
      </c>
      <c r="F138" s="129">
        <v>345</v>
      </c>
      <c r="G138" s="130">
        <v>3195</v>
      </c>
      <c r="H138" s="131">
        <f>(G138/100)*90</f>
        <v>2875.5</v>
      </c>
      <c r="I138" s="289"/>
      <c r="J138" s="288"/>
      <c r="K138" s="397" t="s">
        <v>123</v>
      </c>
      <c r="L138" s="398"/>
      <c r="M138" s="399"/>
      <c r="N138" s="193"/>
      <c r="O138" s="31"/>
      <c r="P138" s="15"/>
      <c r="Q138" s="598">
        <f>SUM(F138*N138+G138*O138+(H138*P138-IF(AND(2&lt;=P138,P138&lt;4),P138*H138*5%,IF(AND(5&lt;=P138,P138&lt;9),P138*H138*7%,IF(AND(10&lt;=P138,P138&lt;14),P138*H138*10%,IF(AND(15&lt;=P138,P138&lt;20),P138*H138*15%,IF(P138&gt;=20,P138*H138*20%,0)))))))</f>
        <v>0</v>
      </c>
      <c r="R138" s="89"/>
      <c r="S138" s="230"/>
      <c r="T138" s="230"/>
      <c r="U138" s="230"/>
      <c r="V138" s="230"/>
    </row>
    <row r="139" spans="1:22" s="83" customFormat="1" ht="19.5" customHeight="1">
      <c r="A139" s="98" t="s">
        <v>127</v>
      </c>
      <c r="B139" s="392" t="s">
        <v>128</v>
      </c>
      <c r="C139" s="392"/>
      <c r="D139" s="393"/>
      <c r="E139" s="146" t="s">
        <v>125</v>
      </c>
      <c r="F139" s="100">
        <v>420</v>
      </c>
      <c r="G139" s="101">
        <v>4125</v>
      </c>
      <c r="H139" s="139">
        <f aca="true" t="shared" si="14" ref="H139:H151">(G139/100)*90</f>
        <v>3712.5</v>
      </c>
      <c r="I139" s="104"/>
      <c r="J139" s="104"/>
      <c r="K139" s="389" t="s">
        <v>127</v>
      </c>
      <c r="L139" s="390"/>
      <c r="M139" s="391"/>
      <c r="N139" s="194"/>
      <c r="O139" s="12"/>
      <c r="P139" s="9"/>
      <c r="Q139" s="592">
        <f aca="true" t="shared" si="15" ref="Q139:Q151">SUM(F139*N139+G139*O139+(H139*P139-IF(AND(2&lt;=P139,P139&lt;5),P139*H139*5%,IF(AND(5&lt;=P139,P139&lt;10),P139*H139*10%,IF(AND(10&lt;=P139,P139&lt;25),P139*H139*15%,IF(AND(10&lt;=P139,P139&lt;25),P139*H139*15%,IF(P139&gt;=25,P139*H139*20%,0)))))))</f>
        <v>0</v>
      </c>
      <c r="R139" s="89"/>
      <c r="S139" s="230"/>
      <c r="T139" s="230"/>
      <c r="U139" s="230"/>
      <c r="V139" s="230"/>
    </row>
    <row r="140" spans="1:22" s="83" customFormat="1" ht="19.5" customHeight="1">
      <c r="A140" s="98" t="s">
        <v>150</v>
      </c>
      <c r="B140" s="392" t="s">
        <v>126</v>
      </c>
      <c r="C140" s="392"/>
      <c r="D140" s="393"/>
      <c r="E140" s="147" t="s">
        <v>125</v>
      </c>
      <c r="F140" s="100">
        <v>375</v>
      </c>
      <c r="G140" s="101">
        <v>3630</v>
      </c>
      <c r="H140" s="139">
        <f t="shared" si="14"/>
        <v>3266.9999999999995</v>
      </c>
      <c r="I140" s="104"/>
      <c r="J140" s="104"/>
      <c r="K140" s="389" t="s">
        <v>150</v>
      </c>
      <c r="L140" s="390"/>
      <c r="M140" s="391"/>
      <c r="N140" s="195"/>
      <c r="O140" s="12"/>
      <c r="P140" s="9"/>
      <c r="Q140" s="592">
        <f>SUM(F140*N140+G140*O140+(H140*P140-IF(AND(2&lt;=P140,P140&lt;5),P140*H140*5%,IF(AND(5&lt;=P140,P140&lt;10),P140*H140*10%,IF(AND(10&lt;=P140,P140&lt;25),P140*H140*15%,IF(AND(10&lt;=P140,P140&lt;25),P140*H140*15%,IF(P140&gt;=25,P140*H140*20%,0)))))))</f>
        <v>0</v>
      </c>
      <c r="R140" s="89"/>
      <c r="S140" s="230"/>
      <c r="T140" s="230"/>
      <c r="U140" s="230"/>
      <c r="V140" s="230"/>
    </row>
    <row r="141" spans="1:22" s="83" customFormat="1" ht="19.5" customHeight="1">
      <c r="A141" s="98" t="s">
        <v>129</v>
      </c>
      <c r="B141" s="392" t="s">
        <v>130</v>
      </c>
      <c r="C141" s="392"/>
      <c r="D141" s="393"/>
      <c r="E141" s="147" t="s">
        <v>125</v>
      </c>
      <c r="F141" s="100">
        <v>375</v>
      </c>
      <c r="G141" s="101">
        <v>3630</v>
      </c>
      <c r="H141" s="139">
        <f t="shared" si="14"/>
        <v>3266.9999999999995</v>
      </c>
      <c r="I141" s="104"/>
      <c r="J141" s="104"/>
      <c r="K141" s="389" t="s">
        <v>129</v>
      </c>
      <c r="L141" s="390"/>
      <c r="M141" s="391"/>
      <c r="N141" s="194"/>
      <c r="O141" s="12"/>
      <c r="P141" s="9"/>
      <c r="Q141" s="592">
        <f t="shared" si="15"/>
        <v>0</v>
      </c>
      <c r="R141" s="89"/>
      <c r="S141" s="230"/>
      <c r="T141" s="230"/>
      <c r="U141" s="230"/>
      <c r="V141" s="230"/>
    </row>
    <row r="142" spans="1:22" s="83" customFormat="1" ht="19.5" customHeight="1">
      <c r="A142" s="98" t="s">
        <v>131</v>
      </c>
      <c r="B142" s="392" t="s">
        <v>132</v>
      </c>
      <c r="C142" s="392"/>
      <c r="D142" s="393"/>
      <c r="E142" s="146" t="s">
        <v>125</v>
      </c>
      <c r="F142" s="100">
        <v>300</v>
      </c>
      <c r="G142" s="101">
        <v>2550</v>
      </c>
      <c r="H142" s="139">
        <f t="shared" si="14"/>
        <v>2295</v>
      </c>
      <c r="I142" s="104"/>
      <c r="J142" s="104"/>
      <c r="K142" s="389" t="s">
        <v>131</v>
      </c>
      <c r="L142" s="390"/>
      <c r="M142" s="391"/>
      <c r="N142" s="194"/>
      <c r="O142" s="12"/>
      <c r="P142" s="9"/>
      <c r="Q142" s="592">
        <f t="shared" si="15"/>
        <v>0</v>
      </c>
      <c r="R142" s="154"/>
      <c r="S142" s="230"/>
      <c r="T142" s="230"/>
      <c r="U142" s="230"/>
      <c r="V142" s="230"/>
    </row>
    <row r="143" spans="1:22" s="83" customFormat="1" ht="19.5" customHeight="1">
      <c r="A143" s="98" t="s">
        <v>133</v>
      </c>
      <c r="B143" s="392" t="s">
        <v>134</v>
      </c>
      <c r="C143" s="392"/>
      <c r="D143" s="393"/>
      <c r="E143" s="147" t="s">
        <v>125</v>
      </c>
      <c r="F143" s="100">
        <v>345</v>
      </c>
      <c r="G143" s="101">
        <v>3195</v>
      </c>
      <c r="H143" s="139">
        <f t="shared" si="14"/>
        <v>2875.5</v>
      </c>
      <c r="I143" s="104"/>
      <c r="J143" s="104"/>
      <c r="K143" s="389" t="s">
        <v>133</v>
      </c>
      <c r="L143" s="390"/>
      <c r="M143" s="391"/>
      <c r="N143" s="194"/>
      <c r="O143" s="12"/>
      <c r="P143" s="9"/>
      <c r="Q143" s="592">
        <f t="shared" si="15"/>
        <v>0</v>
      </c>
      <c r="R143" s="154"/>
      <c r="S143" s="230"/>
      <c r="T143" s="230"/>
      <c r="U143" s="230"/>
      <c r="V143" s="230"/>
    </row>
    <row r="144" spans="1:22" s="83" customFormat="1" ht="19.5" customHeight="1">
      <c r="A144" s="148" t="s">
        <v>135</v>
      </c>
      <c r="B144" s="405" t="s">
        <v>136</v>
      </c>
      <c r="C144" s="405"/>
      <c r="D144" s="406"/>
      <c r="E144" s="146" t="s">
        <v>125</v>
      </c>
      <c r="F144" s="100">
        <v>300</v>
      </c>
      <c r="G144" s="101">
        <v>2550</v>
      </c>
      <c r="H144" s="139">
        <f t="shared" si="14"/>
        <v>2295</v>
      </c>
      <c r="I144" s="104"/>
      <c r="J144" s="104"/>
      <c r="K144" s="327" t="s">
        <v>135</v>
      </c>
      <c r="L144" s="328"/>
      <c r="M144" s="329"/>
      <c r="N144" s="194"/>
      <c r="O144" s="12"/>
      <c r="P144" s="9"/>
      <c r="Q144" s="592">
        <f t="shared" si="15"/>
        <v>0</v>
      </c>
      <c r="R144" s="154"/>
      <c r="S144" s="230"/>
      <c r="T144" s="230"/>
      <c r="U144" s="230"/>
      <c r="V144" s="230"/>
    </row>
    <row r="145" spans="1:22" s="83" customFormat="1" ht="19.5" customHeight="1">
      <c r="A145" s="98" t="s">
        <v>137</v>
      </c>
      <c r="B145" s="392" t="s">
        <v>138</v>
      </c>
      <c r="C145" s="392"/>
      <c r="D145" s="393"/>
      <c r="E145" s="147" t="s">
        <v>125</v>
      </c>
      <c r="F145" s="100">
        <v>375</v>
      </c>
      <c r="G145" s="101">
        <v>3630</v>
      </c>
      <c r="H145" s="139">
        <f t="shared" si="14"/>
        <v>3266.9999999999995</v>
      </c>
      <c r="I145" s="104"/>
      <c r="J145" s="104"/>
      <c r="K145" s="389" t="s">
        <v>137</v>
      </c>
      <c r="L145" s="390"/>
      <c r="M145" s="391"/>
      <c r="N145" s="194"/>
      <c r="O145" s="12"/>
      <c r="P145" s="9"/>
      <c r="Q145" s="592">
        <f t="shared" si="15"/>
        <v>0</v>
      </c>
      <c r="R145" s="154"/>
      <c r="S145" s="230"/>
      <c r="T145" s="230"/>
      <c r="U145" s="230"/>
      <c r="V145" s="230"/>
    </row>
    <row r="146" spans="1:22" s="83" customFormat="1" ht="19.5" customHeight="1">
      <c r="A146" s="98" t="s">
        <v>139</v>
      </c>
      <c r="B146" s="392" t="s">
        <v>140</v>
      </c>
      <c r="C146" s="392"/>
      <c r="D146" s="393"/>
      <c r="E146" s="146" t="s">
        <v>125</v>
      </c>
      <c r="F146" s="100">
        <v>300</v>
      </c>
      <c r="G146" s="101">
        <v>2550</v>
      </c>
      <c r="H146" s="139">
        <f t="shared" si="14"/>
        <v>2295</v>
      </c>
      <c r="I146" s="104"/>
      <c r="J146" s="104"/>
      <c r="K146" s="389" t="s">
        <v>139</v>
      </c>
      <c r="L146" s="390"/>
      <c r="M146" s="391"/>
      <c r="N146" s="194"/>
      <c r="O146" s="12"/>
      <c r="P146" s="9"/>
      <c r="Q146" s="592">
        <f t="shared" si="15"/>
        <v>0</v>
      </c>
      <c r="R146" s="154"/>
      <c r="S146" s="230"/>
      <c r="T146" s="230"/>
      <c r="U146" s="230"/>
      <c r="V146" s="230"/>
    </row>
    <row r="147" spans="1:22" s="83" customFormat="1" ht="19.5" customHeight="1">
      <c r="A147" s="98" t="s">
        <v>141</v>
      </c>
      <c r="B147" s="392" t="s">
        <v>142</v>
      </c>
      <c r="C147" s="392"/>
      <c r="D147" s="393"/>
      <c r="E147" s="147" t="s">
        <v>125</v>
      </c>
      <c r="F147" s="100">
        <v>345</v>
      </c>
      <c r="G147" s="101">
        <v>3195</v>
      </c>
      <c r="H147" s="139">
        <f t="shared" si="14"/>
        <v>2875.5</v>
      </c>
      <c r="I147" s="104"/>
      <c r="J147" s="104"/>
      <c r="K147" s="389" t="s">
        <v>141</v>
      </c>
      <c r="L147" s="390"/>
      <c r="M147" s="391"/>
      <c r="N147" s="194"/>
      <c r="O147" s="12"/>
      <c r="P147" s="9"/>
      <c r="Q147" s="592">
        <f t="shared" si="15"/>
        <v>0</v>
      </c>
      <c r="R147" s="154"/>
      <c r="S147" s="230"/>
      <c r="T147" s="230"/>
      <c r="U147" s="230"/>
      <c r="V147" s="230"/>
    </row>
    <row r="148" spans="1:22" s="83" customFormat="1" ht="19.5" customHeight="1">
      <c r="A148" s="98" t="s">
        <v>560</v>
      </c>
      <c r="B148" s="392" t="s">
        <v>145</v>
      </c>
      <c r="C148" s="392"/>
      <c r="D148" s="393"/>
      <c r="E148" s="147" t="s">
        <v>125</v>
      </c>
      <c r="F148" s="100">
        <v>345</v>
      </c>
      <c r="G148" s="101">
        <v>3195</v>
      </c>
      <c r="H148" s="139">
        <f t="shared" si="14"/>
        <v>2875.5</v>
      </c>
      <c r="I148" s="104"/>
      <c r="J148" s="104"/>
      <c r="K148" s="389" t="s">
        <v>560</v>
      </c>
      <c r="L148" s="390"/>
      <c r="M148" s="391"/>
      <c r="N148" s="194"/>
      <c r="O148" s="12"/>
      <c r="P148" s="9"/>
      <c r="Q148" s="592">
        <f>SUM(F148*N148+G148*O148+(H148*P148-IF(AND(2&lt;=P148,P148&lt;5),P148*H148*5%,IF(AND(5&lt;=P148,P148&lt;10),P148*H148*10%,IF(AND(10&lt;=P148,P148&lt;25),P148*H148*15%,IF(AND(10&lt;=P148,P148&lt;25),P148*H148*15%,IF(P148&gt;=25,P148*H148*20%,0)))))))</f>
        <v>0</v>
      </c>
      <c r="R148" s="154"/>
      <c r="S148" s="230"/>
      <c r="T148" s="230"/>
      <c r="U148" s="230"/>
      <c r="V148" s="230"/>
    </row>
    <row r="149" spans="1:22" s="83" customFormat="1" ht="19.5" customHeight="1">
      <c r="A149" s="98" t="s">
        <v>143</v>
      </c>
      <c r="B149" s="392" t="s">
        <v>144</v>
      </c>
      <c r="C149" s="392"/>
      <c r="D149" s="393"/>
      <c r="E149" s="146" t="s">
        <v>125</v>
      </c>
      <c r="F149" s="100">
        <v>300</v>
      </c>
      <c r="G149" s="101">
        <v>2550</v>
      </c>
      <c r="H149" s="139">
        <f t="shared" si="14"/>
        <v>2295</v>
      </c>
      <c r="I149" s="104"/>
      <c r="J149" s="104"/>
      <c r="K149" s="389" t="s">
        <v>143</v>
      </c>
      <c r="L149" s="390"/>
      <c r="M149" s="391"/>
      <c r="N149" s="194"/>
      <c r="O149" s="12"/>
      <c r="P149" s="9"/>
      <c r="Q149" s="592">
        <f t="shared" si="15"/>
        <v>0</v>
      </c>
      <c r="R149" s="154"/>
      <c r="S149" s="230"/>
      <c r="T149" s="230"/>
      <c r="U149" s="230"/>
      <c r="V149" s="230"/>
    </row>
    <row r="150" spans="1:22" s="83" customFormat="1" ht="19.5" customHeight="1">
      <c r="A150" s="98" t="s">
        <v>146</v>
      </c>
      <c r="B150" s="392" t="s">
        <v>147</v>
      </c>
      <c r="C150" s="392"/>
      <c r="D150" s="393"/>
      <c r="E150" s="146" t="s">
        <v>125</v>
      </c>
      <c r="F150" s="100">
        <v>345</v>
      </c>
      <c r="G150" s="101">
        <v>3195</v>
      </c>
      <c r="H150" s="139">
        <f t="shared" si="14"/>
        <v>2875.5</v>
      </c>
      <c r="I150" s="104"/>
      <c r="J150" s="104"/>
      <c r="K150" s="389" t="s">
        <v>146</v>
      </c>
      <c r="L150" s="390"/>
      <c r="M150" s="391"/>
      <c r="N150" s="194"/>
      <c r="O150" s="12"/>
      <c r="P150" s="9"/>
      <c r="Q150" s="592">
        <f t="shared" si="15"/>
        <v>0</v>
      </c>
      <c r="R150" s="154"/>
      <c r="S150" s="230"/>
      <c r="T150" s="230"/>
      <c r="U150" s="230"/>
      <c r="V150" s="230"/>
    </row>
    <row r="151" spans="1:22" s="83" customFormat="1" ht="19.5" customHeight="1" thickBot="1">
      <c r="A151" s="116" t="s">
        <v>148</v>
      </c>
      <c r="B151" s="400" t="s">
        <v>149</v>
      </c>
      <c r="C151" s="400"/>
      <c r="D151" s="401"/>
      <c r="E151" s="149" t="s">
        <v>125</v>
      </c>
      <c r="F151" s="127">
        <v>300</v>
      </c>
      <c r="G151" s="128">
        <v>2550</v>
      </c>
      <c r="H151" s="150">
        <f t="shared" si="14"/>
        <v>2295</v>
      </c>
      <c r="I151" s="104"/>
      <c r="J151" s="104"/>
      <c r="K151" s="402" t="s">
        <v>148</v>
      </c>
      <c r="L151" s="403"/>
      <c r="M151" s="404"/>
      <c r="N151" s="196"/>
      <c r="O151" s="13"/>
      <c r="P151" s="14"/>
      <c r="Q151" s="599">
        <f t="shared" si="15"/>
        <v>0</v>
      </c>
      <c r="R151" s="154"/>
      <c r="S151" s="230"/>
      <c r="T151" s="230"/>
      <c r="U151" s="230"/>
      <c r="V151" s="230"/>
    </row>
    <row r="152" spans="1:22" s="83" customFormat="1" ht="17.25" customHeight="1" thickBot="1">
      <c r="A152" s="335" t="s">
        <v>542</v>
      </c>
      <c r="B152" s="336"/>
      <c r="C152" s="336"/>
      <c r="D152" s="336"/>
      <c r="E152" s="336"/>
      <c r="F152" s="336"/>
      <c r="G152" s="336"/>
      <c r="H152" s="407"/>
      <c r="I152" s="102"/>
      <c r="J152" s="102"/>
      <c r="K152" s="408" t="s">
        <v>554</v>
      </c>
      <c r="L152" s="409"/>
      <c r="M152" s="409"/>
      <c r="N152" s="409"/>
      <c r="O152" s="409"/>
      <c r="P152" s="409"/>
      <c r="Q152" s="410"/>
      <c r="R152" s="154"/>
      <c r="S152" s="230"/>
      <c r="T152" s="230"/>
      <c r="U152" s="230"/>
      <c r="V152" s="230"/>
    </row>
    <row r="153" spans="1:22" s="83" customFormat="1" ht="12.75" customHeight="1" thickBot="1">
      <c r="A153" s="281" t="s">
        <v>21</v>
      </c>
      <c r="B153" s="413"/>
      <c r="C153" s="413"/>
      <c r="D153" s="413"/>
      <c r="E153" s="414"/>
      <c r="F153" s="419" t="s">
        <v>543</v>
      </c>
      <c r="G153" s="420"/>
      <c r="H153" s="421"/>
      <c r="I153" s="102"/>
      <c r="J153" s="102"/>
      <c r="K153" s="317"/>
      <c r="L153" s="411"/>
      <c r="M153" s="411"/>
      <c r="N153" s="411"/>
      <c r="O153" s="411"/>
      <c r="P153" s="411"/>
      <c r="Q153" s="412"/>
      <c r="R153" s="154"/>
      <c r="S153" s="230"/>
      <c r="T153" s="230"/>
      <c r="U153" s="230"/>
      <c r="V153" s="230"/>
    </row>
    <row r="154" spans="1:22" s="83" customFormat="1" ht="13.5" customHeight="1">
      <c r="A154" s="415"/>
      <c r="B154" s="416"/>
      <c r="C154" s="416"/>
      <c r="D154" s="416"/>
      <c r="E154" s="417"/>
      <c r="F154" s="422"/>
      <c r="G154" s="423"/>
      <c r="H154" s="424"/>
      <c r="I154" s="102"/>
      <c r="J154" s="102"/>
      <c r="K154" s="425" t="s">
        <v>21</v>
      </c>
      <c r="L154" s="426"/>
      <c r="M154" s="426"/>
      <c r="N154" s="427"/>
      <c r="O154" s="431" t="s">
        <v>349</v>
      </c>
      <c r="P154" s="432"/>
      <c r="Q154" s="425" t="s">
        <v>65</v>
      </c>
      <c r="R154" s="154"/>
      <c r="S154" s="230"/>
      <c r="T154" s="230"/>
      <c r="U154" s="230"/>
      <c r="V154" s="230"/>
    </row>
    <row r="155" spans="1:22" s="83" customFormat="1" ht="12.75" customHeight="1" thickBot="1">
      <c r="A155" s="415"/>
      <c r="B155" s="418"/>
      <c r="C155" s="418"/>
      <c r="D155" s="418"/>
      <c r="E155" s="417"/>
      <c r="F155" s="422"/>
      <c r="G155" s="423"/>
      <c r="H155" s="424"/>
      <c r="I155" s="102"/>
      <c r="J155" s="102"/>
      <c r="K155" s="428"/>
      <c r="L155" s="429"/>
      <c r="M155" s="429"/>
      <c r="N155" s="430"/>
      <c r="O155" s="433"/>
      <c r="P155" s="434"/>
      <c r="Q155" s="428"/>
      <c r="R155" s="154"/>
      <c r="S155" s="230"/>
      <c r="T155" s="230"/>
      <c r="U155" s="230"/>
      <c r="V155" s="230"/>
    </row>
    <row r="156" spans="1:22" s="83" customFormat="1" ht="19.5" customHeight="1">
      <c r="A156" s="368" t="s">
        <v>544</v>
      </c>
      <c r="B156" s="369"/>
      <c r="C156" s="369"/>
      <c r="D156" s="369"/>
      <c r="E156" s="437"/>
      <c r="F156" s="438">
        <v>270</v>
      </c>
      <c r="G156" s="439"/>
      <c r="H156" s="440"/>
      <c r="I156" s="102"/>
      <c r="J156" s="102"/>
      <c r="K156" s="441" t="s">
        <v>544</v>
      </c>
      <c r="L156" s="442"/>
      <c r="M156" s="442"/>
      <c r="N156" s="443"/>
      <c r="O156" s="444"/>
      <c r="P156" s="445"/>
      <c r="Q156" s="598">
        <f aca="true" t="shared" si="16" ref="Q156:Q166">F156*O156</f>
        <v>0</v>
      </c>
      <c r="R156" s="154"/>
      <c r="S156" s="230"/>
      <c r="T156" s="230"/>
      <c r="U156" s="230"/>
      <c r="V156" s="230"/>
    </row>
    <row r="157" spans="1:22" s="83" customFormat="1" ht="19.5" customHeight="1">
      <c r="A157" s="374" t="s">
        <v>545</v>
      </c>
      <c r="B157" s="375"/>
      <c r="C157" s="375"/>
      <c r="D157" s="375"/>
      <c r="E157" s="446"/>
      <c r="F157" s="447">
        <v>280</v>
      </c>
      <c r="G157" s="448"/>
      <c r="H157" s="449"/>
      <c r="I157" s="102"/>
      <c r="J157" s="102"/>
      <c r="K157" s="450" t="s">
        <v>545</v>
      </c>
      <c r="L157" s="451"/>
      <c r="M157" s="451"/>
      <c r="N157" s="452"/>
      <c r="O157" s="453"/>
      <c r="P157" s="454"/>
      <c r="Q157" s="600">
        <f t="shared" si="16"/>
        <v>0</v>
      </c>
      <c r="R157" s="154"/>
      <c r="S157" s="230"/>
      <c r="T157" s="230"/>
      <c r="U157" s="230"/>
      <c r="V157" s="230"/>
    </row>
    <row r="158" spans="1:22" s="83" customFormat="1" ht="19.5" customHeight="1">
      <c r="A158" s="374" t="s">
        <v>546</v>
      </c>
      <c r="B158" s="375"/>
      <c r="C158" s="375"/>
      <c r="D158" s="375"/>
      <c r="E158" s="446"/>
      <c r="F158" s="447">
        <v>280</v>
      </c>
      <c r="G158" s="448"/>
      <c r="H158" s="449"/>
      <c r="I158" s="102"/>
      <c r="J158" s="102"/>
      <c r="K158" s="450" t="s">
        <v>546</v>
      </c>
      <c r="L158" s="451"/>
      <c r="M158" s="451"/>
      <c r="N158" s="452"/>
      <c r="O158" s="453"/>
      <c r="P158" s="454"/>
      <c r="Q158" s="600">
        <f t="shared" si="16"/>
        <v>0</v>
      </c>
      <c r="R158" s="154"/>
      <c r="S158" s="230"/>
      <c r="T158" s="230"/>
      <c r="U158" s="230"/>
      <c r="V158" s="230"/>
    </row>
    <row r="159" spans="1:22" s="83" customFormat="1" ht="19.5" customHeight="1">
      <c r="A159" s="374" t="s">
        <v>547</v>
      </c>
      <c r="B159" s="375"/>
      <c r="C159" s="375"/>
      <c r="D159" s="375"/>
      <c r="E159" s="446"/>
      <c r="F159" s="447">
        <v>280</v>
      </c>
      <c r="G159" s="448"/>
      <c r="H159" s="449"/>
      <c r="I159" s="102"/>
      <c r="J159" s="102"/>
      <c r="K159" s="450" t="s">
        <v>557</v>
      </c>
      <c r="L159" s="451"/>
      <c r="M159" s="451"/>
      <c r="N159" s="452"/>
      <c r="O159" s="453"/>
      <c r="P159" s="454"/>
      <c r="Q159" s="600">
        <f t="shared" si="16"/>
        <v>0</v>
      </c>
      <c r="R159" s="154"/>
      <c r="S159" s="230"/>
      <c r="T159" s="230"/>
      <c r="U159" s="230"/>
      <c r="V159" s="230"/>
    </row>
    <row r="160" spans="1:22" s="83" customFormat="1" ht="19.5" customHeight="1">
      <c r="A160" s="374" t="s">
        <v>548</v>
      </c>
      <c r="B160" s="375"/>
      <c r="C160" s="375"/>
      <c r="D160" s="375"/>
      <c r="E160" s="446"/>
      <c r="F160" s="447">
        <v>270</v>
      </c>
      <c r="G160" s="448"/>
      <c r="H160" s="449"/>
      <c r="I160" s="102"/>
      <c r="J160" s="102"/>
      <c r="K160" s="450" t="s">
        <v>548</v>
      </c>
      <c r="L160" s="451"/>
      <c r="M160" s="451"/>
      <c r="N160" s="452"/>
      <c r="O160" s="453"/>
      <c r="P160" s="454"/>
      <c r="Q160" s="600">
        <f t="shared" si="16"/>
        <v>0</v>
      </c>
      <c r="R160" s="154"/>
      <c r="S160" s="230"/>
      <c r="T160" s="230"/>
      <c r="U160" s="230"/>
      <c r="V160" s="230"/>
    </row>
    <row r="161" spans="1:22" s="83" customFormat="1" ht="19.5" customHeight="1">
      <c r="A161" s="374" t="s">
        <v>549</v>
      </c>
      <c r="B161" s="375"/>
      <c r="C161" s="375"/>
      <c r="D161" s="375"/>
      <c r="E161" s="446"/>
      <c r="F161" s="447">
        <v>270</v>
      </c>
      <c r="G161" s="448"/>
      <c r="H161" s="449"/>
      <c r="I161" s="102"/>
      <c r="J161" s="102"/>
      <c r="K161" s="450" t="s">
        <v>549</v>
      </c>
      <c r="L161" s="451"/>
      <c r="M161" s="451"/>
      <c r="N161" s="452"/>
      <c r="O161" s="453"/>
      <c r="P161" s="454"/>
      <c r="Q161" s="600">
        <f t="shared" si="16"/>
        <v>0</v>
      </c>
      <c r="R161" s="154"/>
      <c r="S161" s="230"/>
      <c r="T161" s="230"/>
      <c r="U161" s="230"/>
      <c r="V161" s="230"/>
    </row>
    <row r="162" spans="1:22" s="83" customFormat="1" ht="19.5" customHeight="1">
      <c r="A162" s="374" t="s">
        <v>550</v>
      </c>
      <c r="B162" s="375"/>
      <c r="C162" s="375"/>
      <c r="D162" s="375"/>
      <c r="E162" s="446"/>
      <c r="F162" s="447">
        <v>270</v>
      </c>
      <c r="G162" s="448"/>
      <c r="H162" s="449"/>
      <c r="I162" s="102"/>
      <c r="J162" s="102"/>
      <c r="K162" s="450" t="s">
        <v>550</v>
      </c>
      <c r="L162" s="451"/>
      <c r="M162" s="451"/>
      <c r="N162" s="452"/>
      <c r="O162" s="453"/>
      <c r="P162" s="454"/>
      <c r="Q162" s="600">
        <f t="shared" si="16"/>
        <v>0</v>
      </c>
      <c r="R162" s="154"/>
      <c r="S162" s="230"/>
      <c r="T162" s="230"/>
      <c r="U162" s="230"/>
      <c r="V162" s="230"/>
    </row>
    <row r="163" spans="1:22" s="83" customFormat="1" ht="19.5" customHeight="1">
      <c r="A163" s="374" t="s">
        <v>564</v>
      </c>
      <c r="B163" s="375"/>
      <c r="C163" s="375"/>
      <c r="D163" s="375"/>
      <c r="E163" s="446"/>
      <c r="F163" s="447">
        <v>315</v>
      </c>
      <c r="G163" s="448"/>
      <c r="H163" s="449"/>
      <c r="I163" s="102"/>
      <c r="J163" s="102"/>
      <c r="K163" s="450" t="s">
        <v>564</v>
      </c>
      <c r="L163" s="451"/>
      <c r="M163" s="451"/>
      <c r="N163" s="452"/>
      <c r="O163" s="453"/>
      <c r="P163" s="454"/>
      <c r="Q163" s="600">
        <f t="shared" si="16"/>
        <v>0</v>
      </c>
      <c r="R163" s="154"/>
      <c r="S163" s="230"/>
      <c r="T163" s="230"/>
      <c r="U163" s="230"/>
      <c r="V163" s="230"/>
    </row>
    <row r="164" spans="1:22" s="83" customFormat="1" ht="19.5" customHeight="1">
      <c r="A164" s="374" t="s">
        <v>551</v>
      </c>
      <c r="B164" s="375"/>
      <c r="C164" s="375"/>
      <c r="D164" s="375"/>
      <c r="E164" s="446"/>
      <c r="F164" s="447">
        <v>295</v>
      </c>
      <c r="G164" s="448"/>
      <c r="H164" s="449"/>
      <c r="I164" s="102"/>
      <c r="J164" s="102"/>
      <c r="K164" s="450" t="s">
        <v>551</v>
      </c>
      <c r="L164" s="451"/>
      <c r="M164" s="451"/>
      <c r="N164" s="452"/>
      <c r="O164" s="453"/>
      <c r="P164" s="454"/>
      <c r="Q164" s="600">
        <f t="shared" si="16"/>
        <v>0</v>
      </c>
      <c r="R164" s="154"/>
      <c r="S164" s="230"/>
      <c r="T164" s="230"/>
      <c r="U164" s="230"/>
      <c r="V164" s="230"/>
    </row>
    <row r="165" spans="1:22" s="83" customFormat="1" ht="19.5" customHeight="1">
      <c r="A165" s="374" t="s">
        <v>552</v>
      </c>
      <c r="B165" s="375"/>
      <c r="C165" s="375"/>
      <c r="D165" s="375"/>
      <c r="E165" s="446"/>
      <c r="F165" s="447">
        <v>280</v>
      </c>
      <c r="G165" s="448"/>
      <c r="H165" s="449"/>
      <c r="I165" s="102"/>
      <c r="J165" s="102"/>
      <c r="K165" s="450" t="s">
        <v>552</v>
      </c>
      <c r="L165" s="451"/>
      <c r="M165" s="451"/>
      <c r="N165" s="452"/>
      <c r="O165" s="453"/>
      <c r="P165" s="454"/>
      <c r="Q165" s="600">
        <f t="shared" si="16"/>
        <v>0</v>
      </c>
      <c r="R165" s="154"/>
      <c r="S165" s="230"/>
      <c r="T165" s="230"/>
      <c r="U165" s="230"/>
      <c r="V165" s="230"/>
    </row>
    <row r="166" spans="1:22" s="83" customFormat="1" ht="19.5" customHeight="1" thickBot="1">
      <c r="A166" s="383" t="s">
        <v>553</v>
      </c>
      <c r="B166" s="384"/>
      <c r="C166" s="384"/>
      <c r="D166" s="384"/>
      <c r="E166" s="455"/>
      <c r="F166" s="456">
        <v>295</v>
      </c>
      <c r="G166" s="457"/>
      <c r="H166" s="458"/>
      <c r="I166" s="102"/>
      <c r="J166" s="102"/>
      <c r="K166" s="459" t="s">
        <v>553</v>
      </c>
      <c r="L166" s="460"/>
      <c r="M166" s="460"/>
      <c r="N166" s="461"/>
      <c r="O166" s="462"/>
      <c r="P166" s="463"/>
      <c r="Q166" s="601">
        <f t="shared" si="16"/>
        <v>0</v>
      </c>
      <c r="R166" s="154"/>
      <c r="S166" s="230"/>
      <c r="T166" s="230"/>
      <c r="U166" s="230"/>
      <c r="V166" s="230"/>
    </row>
    <row r="167" spans="1:22" s="83" customFormat="1" ht="30" customHeight="1" thickBot="1">
      <c r="A167" s="464" t="s">
        <v>578</v>
      </c>
      <c r="B167" s="465"/>
      <c r="C167" s="465"/>
      <c r="D167" s="465"/>
      <c r="E167" s="465"/>
      <c r="F167" s="465"/>
      <c r="G167" s="465"/>
      <c r="H167" s="465"/>
      <c r="I167" s="285" t="s">
        <v>206</v>
      </c>
      <c r="J167" s="286"/>
      <c r="K167" s="317" t="s">
        <v>115</v>
      </c>
      <c r="L167" s="339"/>
      <c r="M167" s="339"/>
      <c r="N167" s="339"/>
      <c r="O167" s="339"/>
      <c r="P167" s="339"/>
      <c r="Q167" s="319"/>
      <c r="R167" s="154"/>
      <c r="S167" s="230"/>
      <c r="T167" s="230"/>
      <c r="U167" s="230"/>
      <c r="V167" s="230"/>
    </row>
    <row r="168" spans="1:22" s="83" customFormat="1" ht="19.5" customHeight="1" thickBot="1">
      <c r="A168" s="466" t="s">
        <v>21</v>
      </c>
      <c r="B168" s="467"/>
      <c r="C168" s="467"/>
      <c r="D168" s="467"/>
      <c r="E168" s="467"/>
      <c r="F168" s="470" t="s">
        <v>161</v>
      </c>
      <c r="G168" s="472" t="s">
        <v>160</v>
      </c>
      <c r="H168" s="306" t="s">
        <v>195</v>
      </c>
      <c r="I168" s="289"/>
      <c r="J168" s="288"/>
      <c r="K168" s="435" t="s">
        <v>21</v>
      </c>
      <c r="L168" s="475" t="s">
        <v>64</v>
      </c>
      <c r="M168" s="476"/>
      <c r="N168" s="476"/>
      <c r="O168" s="476"/>
      <c r="P168" s="477"/>
      <c r="Q168" s="425" t="s">
        <v>65</v>
      </c>
      <c r="R168" s="154"/>
      <c r="S168" s="230"/>
      <c r="T168" s="230"/>
      <c r="U168" s="230"/>
      <c r="V168" s="230"/>
    </row>
    <row r="169" spans="1:22" s="83" customFormat="1" ht="35.25" customHeight="1" thickBot="1">
      <c r="A169" s="468"/>
      <c r="B169" s="469"/>
      <c r="C169" s="469"/>
      <c r="D169" s="469"/>
      <c r="E169" s="469"/>
      <c r="F169" s="471"/>
      <c r="G169" s="473"/>
      <c r="H169" s="360"/>
      <c r="I169" s="289"/>
      <c r="J169" s="288"/>
      <c r="K169" s="474"/>
      <c r="L169" s="478">
        <v>200</v>
      </c>
      <c r="M169" s="479"/>
      <c r="N169" s="478">
        <v>1000</v>
      </c>
      <c r="O169" s="479"/>
      <c r="P169" s="155" t="s">
        <v>195</v>
      </c>
      <c r="Q169" s="478"/>
      <c r="R169" s="154"/>
      <c r="S169" s="230"/>
      <c r="T169" s="230"/>
      <c r="U169" s="230"/>
      <c r="V169" s="230"/>
    </row>
    <row r="170" spans="1:22" s="83" customFormat="1" ht="19.5" customHeight="1" thickBot="1">
      <c r="A170" s="480" t="s">
        <v>58</v>
      </c>
      <c r="B170" s="481"/>
      <c r="C170" s="481"/>
      <c r="D170" s="481"/>
      <c r="E170" s="481"/>
      <c r="F170" s="481"/>
      <c r="G170" s="481"/>
      <c r="H170" s="481"/>
      <c r="I170" s="287"/>
      <c r="J170" s="288"/>
      <c r="K170" s="482" t="s">
        <v>66</v>
      </c>
      <c r="L170" s="483"/>
      <c r="M170" s="483"/>
      <c r="N170" s="483"/>
      <c r="O170" s="483"/>
      <c r="P170" s="484"/>
      <c r="Q170" s="602"/>
      <c r="R170" s="154"/>
      <c r="S170" s="230"/>
      <c r="T170" s="230"/>
      <c r="U170" s="230"/>
      <c r="V170" s="230"/>
    </row>
    <row r="171" spans="1:22" s="83" customFormat="1" ht="19.5" customHeight="1" thickBot="1">
      <c r="A171" s="397" t="s">
        <v>67</v>
      </c>
      <c r="B171" s="398"/>
      <c r="C171" s="398"/>
      <c r="D171" s="398"/>
      <c r="E171" s="398"/>
      <c r="F171" s="129">
        <v>150</v>
      </c>
      <c r="G171" s="130">
        <v>750</v>
      </c>
      <c r="H171" s="131">
        <v>550</v>
      </c>
      <c r="I171" s="289"/>
      <c r="J171" s="288"/>
      <c r="K171" s="156" t="s">
        <v>59</v>
      </c>
      <c r="L171" s="485"/>
      <c r="M171" s="486"/>
      <c r="N171" s="485"/>
      <c r="O171" s="487"/>
      <c r="P171" s="55"/>
      <c r="Q171" s="603">
        <f>SUM(F171*L171+G171*N171+(H171*P171-IF(AND(2&lt;=P171,P171&lt;5),P171*H171*5%,IF(AND(5&lt;=P171,P171&lt;10),P171*H171*7%,IF(AND(10&lt;=P171,P171&lt;25),P171*H171*10%,IF(AND(10&lt;=P171,P171&lt;25),P171*H171*15%,IF(P171&gt;=25,P171*H171*20%,0)))))))</f>
        <v>0</v>
      </c>
      <c r="R171" s="82"/>
      <c r="S171" s="230"/>
      <c r="T171" s="230"/>
      <c r="U171" s="230"/>
      <c r="V171" s="230"/>
    </row>
    <row r="172" spans="1:22" s="83" customFormat="1" ht="19.5" customHeight="1" thickBot="1">
      <c r="A172" s="389" t="s">
        <v>68</v>
      </c>
      <c r="B172" s="390"/>
      <c r="C172" s="390"/>
      <c r="D172" s="390"/>
      <c r="E172" s="390"/>
      <c r="F172" s="100">
        <v>150</v>
      </c>
      <c r="G172" s="101">
        <v>750</v>
      </c>
      <c r="H172" s="132">
        <v>550</v>
      </c>
      <c r="I172" s="289"/>
      <c r="J172" s="288"/>
      <c r="K172" s="88" t="s">
        <v>60</v>
      </c>
      <c r="L172" s="488"/>
      <c r="M172" s="489"/>
      <c r="N172" s="488"/>
      <c r="O172" s="490"/>
      <c r="P172" s="56"/>
      <c r="Q172" s="603">
        <f>SUM(F172*L172+G172*N172+(H172*P172-IF(AND(2&lt;=P172,P172&lt;5),P172*H172*5%,IF(AND(5&lt;=P172,P172&lt;10),P172*H172*7%,IF(AND(10&lt;=P172,P172&lt;25),P172*H172*10%,IF(AND(10&lt;=P172,P172&lt;25),P172*H172*15%,IF(P172&gt;=25,P172*H172*20%,0)))))))</f>
        <v>0</v>
      </c>
      <c r="R172" s="154"/>
      <c r="S172" s="230"/>
      <c r="T172" s="230"/>
      <c r="U172" s="230"/>
      <c r="V172" s="230"/>
    </row>
    <row r="173" spans="1:22" s="83" customFormat="1" ht="19.5" customHeight="1" thickBot="1">
      <c r="A173" s="402" t="s">
        <v>69</v>
      </c>
      <c r="B173" s="403"/>
      <c r="C173" s="403"/>
      <c r="D173" s="403"/>
      <c r="E173" s="403"/>
      <c r="F173" s="127">
        <v>150</v>
      </c>
      <c r="G173" s="128">
        <v>750</v>
      </c>
      <c r="H173" s="135">
        <v>550</v>
      </c>
      <c r="I173" s="290"/>
      <c r="J173" s="291"/>
      <c r="K173" s="157" t="s">
        <v>61</v>
      </c>
      <c r="L173" s="491"/>
      <c r="M173" s="492"/>
      <c r="N173" s="491"/>
      <c r="O173" s="493"/>
      <c r="P173" s="57"/>
      <c r="Q173" s="603">
        <f>SUM(F173*L173+G173*N173+(H173*P173-IF(AND(2&lt;=P173,P173&lt;5),P173*H173*5%,IF(AND(5&lt;=P173,P173&lt;10),P173*H173*7%,IF(AND(10&lt;=P173,P173&lt;25),P173*H173*10%,IF(AND(10&lt;=P173,P173&lt;25),P173*H173*15%,IF(P173&gt;=25,P173*H173*20%,0)))))))</f>
        <v>0</v>
      </c>
      <c r="R173" s="154"/>
      <c r="S173" s="230"/>
      <c r="T173" s="230"/>
      <c r="U173" s="230"/>
      <c r="V173" s="230"/>
    </row>
    <row r="174" spans="1:22" s="83" customFormat="1" ht="19.5" customHeight="1" thickBot="1">
      <c r="A174" s="480" t="s">
        <v>111</v>
      </c>
      <c r="B174" s="481"/>
      <c r="C174" s="481"/>
      <c r="D174" s="481"/>
      <c r="E174" s="481"/>
      <c r="F174" s="481"/>
      <c r="G174" s="481"/>
      <c r="H174" s="481"/>
      <c r="I174" s="104"/>
      <c r="J174" s="104"/>
      <c r="K174" s="482" t="s">
        <v>111</v>
      </c>
      <c r="L174" s="483"/>
      <c r="M174" s="483"/>
      <c r="N174" s="483"/>
      <c r="O174" s="483"/>
      <c r="P174" s="494"/>
      <c r="Q174" s="602"/>
      <c r="R174" s="154"/>
      <c r="S174" s="230"/>
      <c r="T174" s="230"/>
      <c r="U174" s="230"/>
      <c r="V174" s="230"/>
    </row>
    <row r="175" spans="1:22" s="83" customFormat="1" ht="19.5" customHeight="1" thickBot="1">
      <c r="A175" s="397" t="s">
        <v>67</v>
      </c>
      <c r="B175" s="398"/>
      <c r="C175" s="398"/>
      <c r="D175" s="398"/>
      <c r="E175" s="398"/>
      <c r="F175" s="129">
        <v>150</v>
      </c>
      <c r="G175" s="130">
        <v>750</v>
      </c>
      <c r="H175" s="131">
        <v>550</v>
      </c>
      <c r="I175" s="104"/>
      <c r="J175" s="104"/>
      <c r="K175" s="158" t="s">
        <v>59</v>
      </c>
      <c r="L175" s="485"/>
      <c r="M175" s="486"/>
      <c r="N175" s="485"/>
      <c r="O175" s="487"/>
      <c r="P175" s="55"/>
      <c r="Q175" s="603">
        <f>SUM(F175*L175+G175*N175+(H175*P175-IF(AND(2&lt;=P175,P175&lt;5),P175*H175*5%,IF(AND(5&lt;=P175,P175&lt;10),P175*H175*7%,IF(AND(10&lt;=P175,P175&lt;25),P175*H175*10%,IF(AND(10&lt;=P175,P175&lt;25),P175*H175*15%,IF(P175&gt;=25,P175*H175*20%,0)))))))</f>
        <v>0</v>
      </c>
      <c r="R175" s="82"/>
      <c r="S175" s="230"/>
      <c r="T175" s="230"/>
      <c r="U175" s="230"/>
      <c r="V175" s="230"/>
    </row>
    <row r="176" spans="1:22" s="83" customFormat="1" ht="19.5" customHeight="1" thickBot="1">
      <c r="A176" s="389" t="s">
        <v>196</v>
      </c>
      <c r="B176" s="390"/>
      <c r="C176" s="390"/>
      <c r="D176" s="390"/>
      <c r="E176" s="390"/>
      <c r="F176" s="100">
        <v>150</v>
      </c>
      <c r="G176" s="101">
        <v>750</v>
      </c>
      <c r="H176" s="132">
        <v>550</v>
      </c>
      <c r="I176" s="104"/>
      <c r="J176" s="104"/>
      <c r="K176" s="88" t="s">
        <v>60</v>
      </c>
      <c r="L176" s="488"/>
      <c r="M176" s="489"/>
      <c r="N176" s="488"/>
      <c r="O176" s="490"/>
      <c r="P176" s="56"/>
      <c r="Q176" s="603">
        <f>SUM(F176*L176+G176*N176+(H176*P176-IF(AND(2&lt;=P176,P176&lt;5),P176*H176*5%,IF(AND(5&lt;=P176,P176&lt;10),P176*H176*7%,IF(AND(10&lt;=P176,P176&lt;25),P176*H176*10%,IF(AND(10&lt;=P176,P176&lt;25),P176*H176*15%,IF(P176&gt;=25,P176*H176*20%,0)))))))</f>
        <v>0</v>
      </c>
      <c r="R176" s="82"/>
      <c r="S176" s="230"/>
      <c r="T176" s="230"/>
      <c r="U176" s="230"/>
      <c r="V176" s="230"/>
    </row>
    <row r="177" spans="1:22" s="83" customFormat="1" ht="19.5" customHeight="1" thickBot="1">
      <c r="A177" s="402" t="s">
        <v>367</v>
      </c>
      <c r="B177" s="403"/>
      <c r="C177" s="403"/>
      <c r="D177" s="403"/>
      <c r="E177" s="403"/>
      <c r="F177" s="127">
        <v>150</v>
      </c>
      <c r="G177" s="128">
        <v>750</v>
      </c>
      <c r="H177" s="135">
        <v>550</v>
      </c>
      <c r="I177" s="104"/>
      <c r="J177" s="104"/>
      <c r="K177" s="159" t="s">
        <v>61</v>
      </c>
      <c r="L177" s="491"/>
      <c r="M177" s="492"/>
      <c r="N177" s="491"/>
      <c r="O177" s="493"/>
      <c r="P177" s="57"/>
      <c r="Q177" s="603">
        <f>SUM(F177*L177+G177*N177+(H177*P177-IF(AND(2&lt;=P177,P177&lt;5),P177*H177*5%,IF(AND(5&lt;=P177,P177&lt;10),P177*H177*7%,IF(AND(10&lt;=P177,P177&lt;25),P177*H177*10%,IF(AND(10&lt;=P177,P177&lt;25),P177*H177*15%,IF(P177&gt;=25,P177*H177*20%,0)))))))</f>
        <v>0</v>
      </c>
      <c r="R177" s="82"/>
      <c r="S177" s="230"/>
      <c r="T177" s="230"/>
      <c r="U177" s="230"/>
      <c r="V177" s="230"/>
    </row>
    <row r="178" spans="1:22" s="83" customFormat="1" ht="19.5" customHeight="1" thickBot="1">
      <c r="A178" s="480" t="s">
        <v>366</v>
      </c>
      <c r="B178" s="481"/>
      <c r="C178" s="481"/>
      <c r="D178" s="481"/>
      <c r="E178" s="481"/>
      <c r="F178" s="481"/>
      <c r="G178" s="481"/>
      <c r="H178" s="481"/>
      <c r="I178" s="104"/>
      <c r="J178" s="104"/>
      <c r="K178" s="482" t="s">
        <v>366</v>
      </c>
      <c r="L178" s="483"/>
      <c r="M178" s="483"/>
      <c r="N178" s="483"/>
      <c r="O178" s="483"/>
      <c r="P178" s="494"/>
      <c r="Q178" s="602"/>
      <c r="R178" s="154"/>
      <c r="S178" s="230"/>
      <c r="T178" s="230"/>
      <c r="U178" s="230"/>
      <c r="V178" s="230"/>
    </row>
    <row r="179" spans="1:22" s="83" customFormat="1" ht="19.5" customHeight="1" thickBot="1">
      <c r="A179" s="397" t="s">
        <v>67</v>
      </c>
      <c r="B179" s="398"/>
      <c r="C179" s="398"/>
      <c r="D179" s="398"/>
      <c r="E179" s="398"/>
      <c r="F179" s="129">
        <v>150</v>
      </c>
      <c r="G179" s="130">
        <v>750</v>
      </c>
      <c r="H179" s="131">
        <v>550</v>
      </c>
      <c r="I179" s="104"/>
      <c r="J179" s="104"/>
      <c r="K179" s="158" t="s">
        <v>59</v>
      </c>
      <c r="L179" s="485"/>
      <c r="M179" s="486"/>
      <c r="N179" s="485"/>
      <c r="O179" s="487"/>
      <c r="P179" s="55"/>
      <c r="Q179" s="603">
        <f>SUM(F179*L179+G179*N179+(H179*P179-IF(AND(2&lt;=P179,P179&lt;5),P179*H179*5%,IF(AND(5&lt;=P179,P179&lt;10),P179*H179*7%,IF(AND(10&lt;=P179,P179&lt;25),P179*H179*10%,IF(AND(10&lt;=P179,P179&lt;25),P179*H179*15%,IF(P179&gt;=25,P179*H179*20%,0)))))))</f>
        <v>0</v>
      </c>
      <c r="R179" s="82"/>
      <c r="S179" s="230"/>
      <c r="T179" s="230"/>
      <c r="U179" s="230"/>
      <c r="V179" s="230"/>
    </row>
    <row r="180" spans="1:22" s="83" customFormat="1" ht="19.5" customHeight="1" thickBot="1">
      <c r="A180" s="389" t="s">
        <v>196</v>
      </c>
      <c r="B180" s="390"/>
      <c r="C180" s="390"/>
      <c r="D180" s="390"/>
      <c r="E180" s="390"/>
      <c r="F180" s="100">
        <v>150</v>
      </c>
      <c r="G180" s="101">
        <v>750</v>
      </c>
      <c r="H180" s="132">
        <v>550</v>
      </c>
      <c r="I180" s="104"/>
      <c r="J180" s="104"/>
      <c r="K180" s="88" t="s">
        <v>60</v>
      </c>
      <c r="L180" s="488"/>
      <c r="M180" s="489"/>
      <c r="N180" s="488"/>
      <c r="O180" s="490"/>
      <c r="P180" s="56"/>
      <c r="Q180" s="603">
        <f>SUM(F180*L180+G180*N180+(H180*P180-IF(AND(2&lt;=P180,P180&lt;5),P180*H180*5%,IF(AND(5&lt;=P180,P180&lt;10),P180*H180*7%,IF(AND(10&lt;=P180,P180&lt;25),P180*H180*10%,IF(AND(10&lt;=P180,P180&lt;25),P180*H180*15%,IF(P180&gt;=25,P180*H180*20%,0)))))))</f>
        <v>0</v>
      </c>
      <c r="R180" s="82"/>
      <c r="S180" s="230"/>
      <c r="T180" s="230"/>
      <c r="U180" s="230"/>
      <c r="V180" s="230"/>
    </row>
    <row r="181" spans="1:22" s="83" customFormat="1" ht="19.5" customHeight="1" thickBot="1">
      <c r="A181" s="402" t="s">
        <v>367</v>
      </c>
      <c r="B181" s="403"/>
      <c r="C181" s="403"/>
      <c r="D181" s="403"/>
      <c r="E181" s="403"/>
      <c r="F181" s="127">
        <v>150</v>
      </c>
      <c r="G181" s="128">
        <v>750</v>
      </c>
      <c r="H181" s="135">
        <v>550</v>
      </c>
      <c r="I181" s="104"/>
      <c r="J181" s="104"/>
      <c r="K181" s="159" t="s">
        <v>61</v>
      </c>
      <c r="L181" s="491"/>
      <c r="M181" s="492"/>
      <c r="N181" s="491"/>
      <c r="O181" s="493"/>
      <c r="P181" s="57"/>
      <c r="Q181" s="603">
        <f>SUM(F181*L181+G181*N181+(H181*P181-IF(AND(2&lt;=P181,P181&lt;5),P181*H181*5%,IF(AND(5&lt;=P181,P181&lt;10),P181*H181*7%,IF(AND(10&lt;=P181,P181&lt;25),P181*H181*10%,IF(AND(10&lt;=P181,P181&lt;25),P181*H181*15%,IF(P181&gt;=25,P181*H181*20%,0)))))))</f>
        <v>0</v>
      </c>
      <c r="R181" s="82"/>
      <c r="S181" s="230"/>
      <c r="T181" s="230"/>
      <c r="U181" s="230"/>
      <c r="V181" s="230"/>
    </row>
    <row r="182" spans="1:22" s="83" customFormat="1" ht="17.25" customHeight="1" thickBot="1">
      <c r="A182" s="335" t="s">
        <v>485</v>
      </c>
      <c r="B182" s="336"/>
      <c r="C182" s="336"/>
      <c r="D182" s="336"/>
      <c r="E182" s="284"/>
      <c r="F182" s="284"/>
      <c r="G182" s="284"/>
      <c r="H182" s="338"/>
      <c r="I182" s="104"/>
      <c r="J182" s="104"/>
      <c r="K182" s="408" t="s">
        <v>583</v>
      </c>
      <c r="L182" s="409"/>
      <c r="M182" s="409"/>
      <c r="N182" s="409"/>
      <c r="O182" s="409"/>
      <c r="P182" s="409"/>
      <c r="Q182" s="495"/>
      <c r="R182" s="154"/>
      <c r="S182" s="230"/>
      <c r="T182" s="230"/>
      <c r="U182" s="230"/>
      <c r="V182" s="230"/>
    </row>
    <row r="183" spans="1:22" s="83" customFormat="1" ht="14.25" customHeight="1" thickBot="1">
      <c r="A183" s="281" t="s">
        <v>21</v>
      </c>
      <c r="B183" s="282"/>
      <c r="C183" s="282"/>
      <c r="D183" s="282"/>
      <c r="E183" s="340" t="s">
        <v>371</v>
      </c>
      <c r="F183" s="342"/>
      <c r="G183" s="342"/>
      <c r="H183" s="496"/>
      <c r="I183" s="104"/>
      <c r="J183" s="104"/>
      <c r="K183" s="317"/>
      <c r="L183" s="411"/>
      <c r="M183" s="409"/>
      <c r="N183" s="409"/>
      <c r="O183" s="409"/>
      <c r="P183" s="409"/>
      <c r="Q183" s="412"/>
      <c r="R183" s="154"/>
      <c r="S183" s="230"/>
      <c r="T183" s="230"/>
      <c r="U183" s="230"/>
      <c r="V183" s="230"/>
    </row>
    <row r="184" spans="1:22" s="83" customFormat="1" ht="14.25" customHeight="1">
      <c r="A184" s="283"/>
      <c r="B184" s="284"/>
      <c r="C184" s="284"/>
      <c r="D184" s="284"/>
      <c r="E184" s="355"/>
      <c r="F184" s="357"/>
      <c r="G184" s="357"/>
      <c r="H184" s="497"/>
      <c r="I184" s="104"/>
      <c r="J184" s="104"/>
      <c r="K184" s="425" t="s">
        <v>21</v>
      </c>
      <c r="L184" s="427"/>
      <c r="M184" s="314" t="s">
        <v>64</v>
      </c>
      <c r="N184" s="315"/>
      <c r="O184" s="315"/>
      <c r="P184" s="316"/>
      <c r="Q184" s="426" t="s">
        <v>65</v>
      </c>
      <c r="R184" s="154"/>
      <c r="S184" s="230"/>
      <c r="T184" s="230"/>
      <c r="U184" s="230"/>
      <c r="V184" s="230"/>
    </row>
    <row r="185" spans="1:22" s="83" customFormat="1" ht="31.5" customHeight="1" thickBot="1">
      <c r="A185" s="283"/>
      <c r="B185" s="284"/>
      <c r="C185" s="284"/>
      <c r="D185" s="284"/>
      <c r="E185" s="160" t="s">
        <v>372</v>
      </c>
      <c r="F185" s="161" t="s">
        <v>373</v>
      </c>
      <c r="G185" s="161" t="s">
        <v>484</v>
      </c>
      <c r="H185" s="162" t="s">
        <v>488</v>
      </c>
      <c r="I185" s="104"/>
      <c r="J185" s="104"/>
      <c r="K185" s="428"/>
      <c r="L185" s="430"/>
      <c r="M185" s="163">
        <v>12</v>
      </c>
      <c r="N185" s="164">
        <v>50</v>
      </c>
      <c r="O185" s="164">
        <v>250</v>
      </c>
      <c r="P185" s="165" t="s">
        <v>489</v>
      </c>
      <c r="Q185" s="604"/>
      <c r="R185" s="154"/>
      <c r="S185" s="230"/>
      <c r="T185" s="230"/>
      <c r="U185" s="230"/>
      <c r="V185" s="230"/>
    </row>
    <row r="186" spans="1:22" s="166" customFormat="1" ht="19.5" customHeight="1">
      <c r="A186" s="368" t="s">
        <v>508</v>
      </c>
      <c r="B186" s="369"/>
      <c r="C186" s="369"/>
      <c r="D186" s="370"/>
      <c r="E186" s="129">
        <v>90</v>
      </c>
      <c r="F186" s="130">
        <v>250</v>
      </c>
      <c r="G186" s="130">
        <v>1000</v>
      </c>
      <c r="H186" s="131">
        <f>G186/250*80%</f>
        <v>3.2</v>
      </c>
      <c r="I186" s="104"/>
      <c r="J186" s="104"/>
      <c r="K186" s="441" t="s">
        <v>508</v>
      </c>
      <c r="L186" s="443"/>
      <c r="M186" s="27"/>
      <c r="N186" s="62"/>
      <c r="O186" s="62"/>
      <c r="P186" s="33"/>
      <c r="Q186" s="605">
        <f>E186*M186+F186*N186+G186*O186+H186*P186</f>
        <v>0</v>
      </c>
      <c r="R186" s="154"/>
      <c r="S186" s="620"/>
      <c r="T186" s="620"/>
      <c r="U186" s="620"/>
      <c r="V186" s="620"/>
    </row>
    <row r="187" spans="1:22" s="166" customFormat="1" ht="19.5" customHeight="1">
      <c r="A187" s="374" t="s">
        <v>509</v>
      </c>
      <c r="B187" s="375"/>
      <c r="C187" s="375"/>
      <c r="D187" s="376"/>
      <c r="E187" s="100">
        <v>90</v>
      </c>
      <c r="F187" s="101">
        <v>250</v>
      </c>
      <c r="G187" s="101">
        <v>1000</v>
      </c>
      <c r="H187" s="132">
        <f aca="true" t="shared" si="17" ref="H187:H199">G187/250*80%</f>
        <v>3.2</v>
      </c>
      <c r="I187" s="104"/>
      <c r="J187" s="104"/>
      <c r="K187" s="450" t="s">
        <v>509</v>
      </c>
      <c r="L187" s="452"/>
      <c r="M187" s="28"/>
      <c r="N187" s="5"/>
      <c r="O187" s="5"/>
      <c r="P187" s="34"/>
      <c r="Q187" s="605">
        <f>E187*M187+F187*N187+G187*O187+H187*P187</f>
        <v>0</v>
      </c>
      <c r="R187" s="154"/>
      <c r="S187" s="620"/>
      <c r="T187" s="620"/>
      <c r="U187" s="620"/>
      <c r="V187" s="620"/>
    </row>
    <row r="188" spans="1:22" s="166" customFormat="1" ht="19.5" customHeight="1">
      <c r="A188" s="374" t="s">
        <v>512</v>
      </c>
      <c r="B188" s="375"/>
      <c r="C188" s="375"/>
      <c r="D188" s="376"/>
      <c r="E188" s="100">
        <v>90</v>
      </c>
      <c r="F188" s="101">
        <v>250</v>
      </c>
      <c r="G188" s="101">
        <v>1000</v>
      </c>
      <c r="H188" s="132">
        <f t="shared" si="17"/>
        <v>3.2</v>
      </c>
      <c r="I188" s="167"/>
      <c r="J188" s="167"/>
      <c r="K188" s="450" t="s">
        <v>512</v>
      </c>
      <c r="L188" s="452"/>
      <c r="M188" s="28"/>
      <c r="N188" s="5"/>
      <c r="O188" s="5"/>
      <c r="P188" s="34"/>
      <c r="Q188" s="605">
        <f>E188*M188+F188*N188+G188*O188+H188*P188</f>
        <v>0</v>
      </c>
      <c r="R188" s="154"/>
      <c r="S188" s="620"/>
      <c r="T188" s="620"/>
      <c r="U188" s="620"/>
      <c r="V188" s="620"/>
    </row>
    <row r="189" spans="1:22" s="166" customFormat="1" ht="19.5" customHeight="1">
      <c r="A189" s="374" t="s">
        <v>513</v>
      </c>
      <c r="B189" s="375"/>
      <c r="C189" s="375"/>
      <c r="D189" s="376"/>
      <c r="E189" s="100">
        <v>90</v>
      </c>
      <c r="F189" s="101">
        <v>250</v>
      </c>
      <c r="G189" s="101">
        <v>1000</v>
      </c>
      <c r="H189" s="132">
        <f t="shared" si="17"/>
        <v>3.2</v>
      </c>
      <c r="I189" s="167"/>
      <c r="J189" s="167"/>
      <c r="K189" s="450" t="s">
        <v>513</v>
      </c>
      <c r="L189" s="452"/>
      <c r="M189" s="28"/>
      <c r="N189" s="5"/>
      <c r="O189" s="5"/>
      <c r="P189" s="34"/>
      <c r="Q189" s="605">
        <f aca="true" t="shared" si="18" ref="Q189:Q196">E189*M189+F189*N189+G189*O189+H189*P189</f>
        <v>0</v>
      </c>
      <c r="R189" s="154"/>
      <c r="S189" s="620"/>
      <c r="T189" s="620"/>
      <c r="U189" s="620"/>
      <c r="V189" s="620"/>
    </row>
    <row r="190" spans="1:22" s="166" customFormat="1" ht="19.5" customHeight="1">
      <c r="A190" s="374" t="s">
        <v>514</v>
      </c>
      <c r="B190" s="375"/>
      <c r="C190" s="375"/>
      <c r="D190" s="376"/>
      <c r="E190" s="100">
        <v>90</v>
      </c>
      <c r="F190" s="101">
        <v>250</v>
      </c>
      <c r="G190" s="101">
        <v>1000</v>
      </c>
      <c r="H190" s="132">
        <f t="shared" si="17"/>
        <v>3.2</v>
      </c>
      <c r="I190" s="167"/>
      <c r="J190" s="167"/>
      <c r="K190" s="450" t="s">
        <v>514</v>
      </c>
      <c r="L190" s="452"/>
      <c r="M190" s="28"/>
      <c r="N190" s="5"/>
      <c r="O190" s="5"/>
      <c r="P190" s="34"/>
      <c r="Q190" s="605">
        <f t="shared" si="18"/>
        <v>0</v>
      </c>
      <c r="R190" s="154"/>
      <c r="S190" s="620"/>
      <c r="T190" s="620"/>
      <c r="U190" s="620"/>
      <c r="V190" s="620"/>
    </row>
    <row r="191" spans="1:22" s="166" customFormat="1" ht="19.5" customHeight="1">
      <c r="A191" s="374" t="s">
        <v>515</v>
      </c>
      <c r="B191" s="375"/>
      <c r="C191" s="375"/>
      <c r="D191" s="376"/>
      <c r="E191" s="100">
        <v>90</v>
      </c>
      <c r="F191" s="101">
        <v>250</v>
      </c>
      <c r="G191" s="101">
        <v>1000</v>
      </c>
      <c r="H191" s="132">
        <f t="shared" si="17"/>
        <v>3.2</v>
      </c>
      <c r="I191" s="167"/>
      <c r="J191" s="167"/>
      <c r="K191" s="450" t="s">
        <v>515</v>
      </c>
      <c r="L191" s="452"/>
      <c r="M191" s="28"/>
      <c r="N191" s="5"/>
      <c r="O191" s="5"/>
      <c r="P191" s="34"/>
      <c r="Q191" s="605">
        <f t="shared" si="18"/>
        <v>0</v>
      </c>
      <c r="R191" s="154"/>
      <c r="S191" s="620"/>
      <c r="T191" s="620"/>
      <c r="U191" s="620"/>
      <c r="V191" s="620"/>
    </row>
    <row r="192" spans="1:22" s="166" customFormat="1" ht="19.5" customHeight="1">
      <c r="A192" s="374" t="s">
        <v>555</v>
      </c>
      <c r="B192" s="375"/>
      <c r="C192" s="375"/>
      <c r="D192" s="376"/>
      <c r="E192" s="100">
        <v>90</v>
      </c>
      <c r="F192" s="101">
        <v>300</v>
      </c>
      <c r="G192" s="101">
        <v>1200</v>
      </c>
      <c r="H192" s="132">
        <f t="shared" si="17"/>
        <v>3.84</v>
      </c>
      <c r="I192" s="167"/>
      <c r="J192" s="167"/>
      <c r="K192" s="450" t="s">
        <v>555</v>
      </c>
      <c r="L192" s="452"/>
      <c r="M192" s="28"/>
      <c r="N192" s="5"/>
      <c r="O192" s="5"/>
      <c r="P192" s="34"/>
      <c r="Q192" s="605">
        <f t="shared" si="18"/>
        <v>0</v>
      </c>
      <c r="R192" s="154"/>
      <c r="S192" s="620"/>
      <c r="T192" s="620"/>
      <c r="U192" s="620"/>
      <c r="V192" s="620"/>
    </row>
    <row r="193" spans="1:22" s="166" customFormat="1" ht="19.5" customHeight="1">
      <c r="A193" s="374" t="s">
        <v>516</v>
      </c>
      <c r="B193" s="375"/>
      <c r="C193" s="375"/>
      <c r="D193" s="376"/>
      <c r="E193" s="100">
        <v>90</v>
      </c>
      <c r="F193" s="101">
        <v>250</v>
      </c>
      <c r="G193" s="101">
        <v>1000</v>
      </c>
      <c r="H193" s="132">
        <f t="shared" si="17"/>
        <v>3.2</v>
      </c>
      <c r="I193" s="167"/>
      <c r="J193" s="167"/>
      <c r="K193" s="450" t="s">
        <v>518</v>
      </c>
      <c r="L193" s="452"/>
      <c r="M193" s="28"/>
      <c r="N193" s="5"/>
      <c r="O193" s="5"/>
      <c r="P193" s="34"/>
      <c r="Q193" s="605">
        <f t="shared" si="18"/>
        <v>0</v>
      </c>
      <c r="R193" s="154"/>
      <c r="S193" s="620"/>
      <c r="T193" s="620"/>
      <c r="U193" s="620"/>
      <c r="V193" s="620"/>
    </row>
    <row r="194" spans="1:22" s="166" customFormat="1" ht="19.5" customHeight="1">
      <c r="A194" s="374" t="s">
        <v>517</v>
      </c>
      <c r="B194" s="375"/>
      <c r="C194" s="375"/>
      <c r="D194" s="376"/>
      <c r="E194" s="100">
        <v>90</v>
      </c>
      <c r="F194" s="101">
        <v>250</v>
      </c>
      <c r="G194" s="101">
        <v>1000</v>
      </c>
      <c r="H194" s="132">
        <f t="shared" si="17"/>
        <v>3.2</v>
      </c>
      <c r="I194" s="167"/>
      <c r="J194" s="167"/>
      <c r="K194" s="450" t="s">
        <v>517</v>
      </c>
      <c r="L194" s="452"/>
      <c r="M194" s="28"/>
      <c r="N194" s="5"/>
      <c r="O194" s="5"/>
      <c r="P194" s="34"/>
      <c r="Q194" s="605">
        <f t="shared" si="18"/>
        <v>0</v>
      </c>
      <c r="R194" s="154"/>
      <c r="S194" s="620"/>
      <c r="T194" s="620"/>
      <c r="U194" s="620"/>
      <c r="V194" s="620"/>
    </row>
    <row r="195" spans="1:22" s="166" customFormat="1" ht="19.5" customHeight="1">
      <c r="A195" s="374" t="s">
        <v>519</v>
      </c>
      <c r="B195" s="375"/>
      <c r="C195" s="375"/>
      <c r="D195" s="376"/>
      <c r="E195" s="100">
        <v>90</v>
      </c>
      <c r="F195" s="101">
        <v>250</v>
      </c>
      <c r="G195" s="101">
        <v>1000</v>
      </c>
      <c r="H195" s="132">
        <f t="shared" si="17"/>
        <v>3.2</v>
      </c>
      <c r="I195" s="167"/>
      <c r="J195" s="167"/>
      <c r="K195" s="450" t="s">
        <v>519</v>
      </c>
      <c r="L195" s="452"/>
      <c r="M195" s="28"/>
      <c r="N195" s="5"/>
      <c r="O195" s="5"/>
      <c r="P195" s="34"/>
      <c r="Q195" s="605">
        <f t="shared" si="18"/>
        <v>0</v>
      </c>
      <c r="R195" s="154"/>
      <c r="S195" s="620"/>
      <c r="T195" s="620"/>
      <c r="U195" s="620"/>
      <c r="V195" s="620"/>
    </row>
    <row r="196" spans="1:22" s="166" customFormat="1" ht="19.5" customHeight="1">
      <c r="A196" s="374" t="s">
        <v>520</v>
      </c>
      <c r="B196" s="375"/>
      <c r="C196" s="375"/>
      <c r="D196" s="376"/>
      <c r="E196" s="100">
        <v>90</v>
      </c>
      <c r="F196" s="101">
        <v>250</v>
      </c>
      <c r="G196" s="101">
        <v>1000</v>
      </c>
      <c r="H196" s="132">
        <f t="shared" si="17"/>
        <v>3.2</v>
      </c>
      <c r="I196" s="167"/>
      <c r="J196" s="167"/>
      <c r="K196" s="450" t="s">
        <v>523</v>
      </c>
      <c r="L196" s="452"/>
      <c r="M196" s="28"/>
      <c r="N196" s="5"/>
      <c r="O196" s="5"/>
      <c r="P196" s="34"/>
      <c r="Q196" s="605">
        <f t="shared" si="18"/>
        <v>0</v>
      </c>
      <c r="R196" s="154"/>
      <c r="S196" s="620"/>
      <c r="T196" s="620"/>
      <c r="U196" s="620"/>
      <c r="V196" s="620"/>
    </row>
    <row r="197" spans="1:22" s="166" customFormat="1" ht="19.5" customHeight="1">
      <c r="A197" s="374" t="s">
        <v>522</v>
      </c>
      <c r="B197" s="375"/>
      <c r="C197" s="375"/>
      <c r="D197" s="376"/>
      <c r="E197" s="100">
        <v>90</v>
      </c>
      <c r="F197" s="101">
        <v>250</v>
      </c>
      <c r="G197" s="101">
        <v>1000</v>
      </c>
      <c r="H197" s="132">
        <f t="shared" si="17"/>
        <v>3.2</v>
      </c>
      <c r="I197" s="167"/>
      <c r="J197" s="167"/>
      <c r="K197" s="450" t="s">
        <v>521</v>
      </c>
      <c r="L197" s="452"/>
      <c r="M197" s="28"/>
      <c r="N197" s="5"/>
      <c r="O197" s="5"/>
      <c r="P197" s="34"/>
      <c r="Q197" s="605">
        <f>E197*M197+F197*N197+G197*O197+H197*P197</f>
        <v>0</v>
      </c>
      <c r="R197" s="154"/>
      <c r="S197" s="620"/>
      <c r="T197" s="620"/>
      <c r="U197" s="620"/>
      <c r="V197" s="620"/>
    </row>
    <row r="198" spans="1:22" s="166" customFormat="1" ht="19.5" customHeight="1">
      <c r="A198" s="374" t="s">
        <v>524</v>
      </c>
      <c r="B198" s="375"/>
      <c r="C198" s="375"/>
      <c r="D198" s="376"/>
      <c r="E198" s="100">
        <v>90</v>
      </c>
      <c r="F198" s="101">
        <v>250</v>
      </c>
      <c r="G198" s="101">
        <v>1000</v>
      </c>
      <c r="H198" s="132">
        <f t="shared" si="17"/>
        <v>3.2</v>
      </c>
      <c r="I198" s="167"/>
      <c r="J198" s="167"/>
      <c r="K198" s="450" t="s">
        <v>524</v>
      </c>
      <c r="L198" s="452"/>
      <c r="M198" s="28"/>
      <c r="N198" s="5"/>
      <c r="O198" s="5"/>
      <c r="P198" s="34"/>
      <c r="Q198" s="605">
        <f>E198*M198+F198*N198+G198*O198+H198*P198</f>
        <v>0</v>
      </c>
      <c r="R198" s="154"/>
      <c r="S198" s="620"/>
      <c r="T198" s="620"/>
      <c r="U198" s="620"/>
      <c r="V198" s="620"/>
    </row>
    <row r="199" spans="1:22" s="166" customFormat="1" ht="19.5" customHeight="1" thickBot="1">
      <c r="A199" s="383" t="s">
        <v>525</v>
      </c>
      <c r="B199" s="384"/>
      <c r="C199" s="384"/>
      <c r="D199" s="385"/>
      <c r="E199" s="127">
        <v>90</v>
      </c>
      <c r="F199" s="128">
        <v>250</v>
      </c>
      <c r="G199" s="128">
        <v>1000</v>
      </c>
      <c r="H199" s="135">
        <f t="shared" si="17"/>
        <v>3.2</v>
      </c>
      <c r="I199" s="167"/>
      <c r="J199" s="167"/>
      <c r="K199" s="459" t="s">
        <v>525</v>
      </c>
      <c r="L199" s="461"/>
      <c r="M199" s="29"/>
      <c r="N199" s="63"/>
      <c r="O199" s="63"/>
      <c r="P199" s="60"/>
      <c r="Q199" s="605">
        <f>E199*M199+F199*N199+G199*O199+H199*P199</f>
        <v>0</v>
      </c>
      <c r="R199" s="154"/>
      <c r="S199" s="620"/>
      <c r="T199" s="620"/>
      <c r="U199" s="620"/>
      <c r="V199" s="620"/>
    </row>
    <row r="200" spans="1:22" s="83" customFormat="1" ht="17.25" customHeight="1" thickBot="1">
      <c r="A200" s="335" t="s">
        <v>486</v>
      </c>
      <c r="B200" s="336"/>
      <c r="C200" s="336"/>
      <c r="D200" s="336"/>
      <c r="E200" s="336"/>
      <c r="F200" s="284"/>
      <c r="G200" s="284"/>
      <c r="H200" s="338"/>
      <c r="I200" s="285" t="s">
        <v>490</v>
      </c>
      <c r="J200" s="286"/>
      <c r="K200" s="408" t="s">
        <v>370</v>
      </c>
      <c r="L200" s="409"/>
      <c r="M200" s="409"/>
      <c r="N200" s="409"/>
      <c r="O200" s="409"/>
      <c r="P200" s="409"/>
      <c r="Q200" s="495"/>
      <c r="R200" s="154"/>
      <c r="S200" s="230"/>
      <c r="T200" s="230"/>
      <c r="U200" s="230"/>
      <c r="V200" s="230"/>
    </row>
    <row r="201" spans="1:22" s="83" customFormat="1" ht="14.25" customHeight="1" thickBot="1">
      <c r="A201" s="281" t="s">
        <v>21</v>
      </c>
      <c r="B201" s="413"/>
      <c r="C201" s="413"/>
      <c r="D201" s="413"/>
      <c r="E201" s="413"/>
      <c r="F201" s="340" t="s">
        <v>371</v>
      </c>
      <c r="G201" s="342"/>
      <c r="H201" s="496"/>
      <c r="I201" s="289"/>
      <c r="J201" s="288"/>
      <c r="K201" s="317"/>
      <c r="L201" s="411"/>
      <c r="M201" s="411"/>
      <c r="N201" s="411"/>
      <c r="O201" s="411"/>
      <c r="P201" s="411"/>
      <c r="Q201" s="412"/>
      <c r="R201" s="154"/>
      <c r="S201" s="230"/>
      <c r="T201" s="230"/>
      <c r="U201" s="230"/>
      <c r="V201" s="230"/>
    </row>
    <row r="202" spans="1:22" s="83" customFormat="1" ht="14.25" customHeight="1" thickBot="1">
      <c r="A202" s="415"/>
      <c r="B202" s="416"/>
      <c r="C202" s="416"/>
      <c r="D202" s="416"/>
      <c r="E202" s="418"/>
      <c r="F202" s="355"/>
      <c r="G202" s="357"/>
      <c r="H202" s="497"/>
      <c r="I202" s="289"/>
      <c r="J202" s="288"/>
      <c r="K202" s="435" t="s">
        <v>21</v>
      </c>
      <c r="L202" s="475" t="s">
        <v>64</v>
      </c>
      <c r="M202" s="476"/>
      <c r="N202" s="476"/>
      <c r="O202" s="476"/>
      <c r="P202" s="477"/>
      <c r="Q202" s="425" t="s">
        <v>65</v>
      </c>
      <c r="R202" s="154"/>
      <c r="S202" s="230"/>
      <c r="T202" s="230"/>
      <c r="U202" s="230"/>
      <c r="V202" s="230"/>
    </row>
    <row r="203" spans="1:22" s="83" customFormat="1" ht="31.5" customHeight="1" thickBot="1">
      <c r="A203" s="415"/>
      <c r="B203" s="418"/>
      <c r="C203" s="418"/>
      <c r="D203" s="418"/>
      <c r="E203" s="418"/>
      <c r="F203" s="160" t="s">
        <v>372</v>
      </c>
      <c r="G203" s="161" t="s">
        <v>373</v>
      </c>
      <c r="H203" s="162" t="s">
        <v>374</v>
      </c>
      <c r="I203" s="289"/>
      <c r="J203" s="288"/>
      <c r="K203" s="436"/>
      <c r="L203" s="428">
        <v>12</v>
      </c>
      <c r="M203" s="430"/>
      <c r="N203" s="428">
        <v>50</v>
      </c>
      <c r="O203" s="430"/>
      <c r="P203" s="168" t="s">
        <v>166</v>
      </c>
      <c r="Q203" s="428"/>
      <c r="R203" s="154"/>
      <c r="S203" s="230"/>
      <c r="T203" s="230"/>
      <c r="U203" s="230"/>
      <c r="V203" s="230"/>
    </row>
    <row r="204" spans="1:22" s="166" customFormat="1" ht="19.5" customHeight="1">
      <c r="A204" s="368" t="s">
        <v>381</v>
      </c>
      <c r="B204" s="500"/>
      <c r="C204" s="500"/>
      <c r="D204" s="500"/>
      <c r="E204" s="501"/>
      <c r="F204" s="151">
        <v>90</v>
      </c>
      <c r="G204" s="130">
        <f>((F204/12)*50)*80%</f>
        <v>300</v>
      </c>
      <c r="H204" s="131">
        <f>G204/50</f>
        <v>6</v>
      </c>
      <c r="I204" s="289"/>
      <c r="J204" s="289"/>
      <c r="K204" s="140" t="s">
        <v>381</v>
      </c>
      <c r="L204" s="502"/>
      <c r="M204" s="503"/>
      <c r="N204" s="504"/>
      <c r="O204" s="504"/>
      <c r="P204" s="33"/>
      <c r="Q204" s="606">
        <f aca="true" t="shared" si="19" ref="Q204:Q209">SUM(+F204*L204+G204*N204+(H204*P204-IF(AND(51&lt;=P204,P204&lt;100),P204*H204*1%,IF(AND(100&lt;=P204,P204&lt;300),P204*H204*4%,IF(AND(300&lt;=P204,P204&lt;500),P204*H204*8%,IF(AND(500&lt;=P204,P204&lt;1000),P204*H204*10%,IF(P204&gt;=1000,P204*H204*15%,0)))))))</f>
        <v>0</v>
      </c>
      <c r="R204" s="154"/>
      <c r="S204" s="620"/>
      <c r="T204" s="620"/>
      <c r="U204" s="620"/>
      <c r="V204" s="620"/>
    </row>
    <row r="205" spans="1:22" s="166" customFormat="1" ht="19.5" customHeight="1" thickBot="1">
      <c r="A205" s="374" t="s">
        <v>368</v>
      </c>
      <c r="B205" s="375"/>
      <c r="C205" s="375"/>
      <c r="D205" s="375"/>
      <c r="E205" s="446"/>
      <c r="F205" s="152">
        <v>160</v>
      </c>
      <c r="G205" s="101">
        <v>530</v>
      </c>
      <c r="H205" s="132">
        <f>G205/50</f>
        <v>10.6</v>
      </c>
      <c r="I205" s="290"/>
      <c r="J205" s="290"/>
      <c r="K205" s="141" t="s">
        <v>368</v>
      </c>
      <c r="L205" s="498"/>
      <c r="M205" s="378"/>
      <c r="N205" s="499"/>
      <c r="O205" s="499"/>
      <c r="P205" s="34"/>
      <c r="Q205" s="606">
        <f t="shared" si="19"/>
        <v>0</v>
      </c>
      <c r="R205" s="154"/>
      <c r="S205" s="620"/>
      <c r="T205" s="620"/>
      <c r="U205" s="620"/>
      <c r="V205" s="620"/>
    </row>
    <row r="206" spans="1:22" s="166" customFormat="1" ht="19.5" customHeight="1">
      <c r="A206" s="374" t="s">
        <v>380</v>
      </c>
      <c r="B206" s="505"/>
      <c r="C206" s="505"/>
      <c r="D206" s="505"/>
      <c r="E206" s="506"/>
      <c r="F206" s="152">
        <v>100</v>
      </c>
      <c r="G206" s="101">
        <v>330</v>
      </c>
      <c r="H206" s="132">
        <f>G206/50</f>
        <v>6.6</v>
      </c>
      <c r="I206" s="167"/>
      <c r="J206" s="167"/>
      <c r="K206" s="141" t="s">
        <v>380</v>
      </c>
      <c r="L206" s="498"/>
      <c r="M206" s="378"/>
      <c r="N206" s="499"/>
      <c r="O206" s="499"/>
      <c r="P206" s="34"/>
      <c r="Q206" s="606">
        <f t="shared" si="19"/>
        <v>0</v>
      </c>
      <c r="R206" s="154"/>
      <c r="S206" s="620"/>
      <c r="T206" s="620"/>
      <c r="U206" s="620"/>
      <c r="V206" s="620"/>
    </row>
    <row r="207" spans="1:22" s="166" customFormat="1" ht="19.5" customHeight="1">
      <c r="A207" s="374" t="s">
        <v>379</v>
      </c>
      <c r="B207" s="505"/>
      <c r="C207" s="505"/>
      <c r="D207" s="505"/>
      <c r="E207" s="506"/>
      <c r="F207" s="152">
        <v>100</v>
      </c>
      <c r="G207" s="101">
        <f>((F207/12)*50)*80%</f>
        <v>333.33333333333337</v>
      </c>
      <c r="H207" s="132">
        <f>G207/50</f>
        <v>6.666666666666668</v>
      </c>
      <c r="I207" s="167"/>
      <c r="J207" s="167"/>
      <c r="K207" s="141" t="s">
        <v>379</v>
      </c>
      <c r="L207" s="498"/>
      <c r="M207" s="378"/>
      <c r="N207" s="499"/>
      <c r="O207" s="499"/>
      <c r="P207" s="34"/>
      <c r="Q207" s="606">
        <f t="shared" si="19"/>
        <v>0</v>
      </c>
      <c r="R207" s="154"/>
      <c r="S207" s="620"/>
      <c r="T207" s="620"/>
      <c r="U207" s="620"/>
      <c r="V207" s="620"/>
    </row>
    <row r="208" spans="1:22" s="166" customFormat="1" ht="19.5" customHeight="1">
      <c r="A208" s="374" t="s">
        <v>369</v>
      </c>
      <c r="B208" s="375"/>
      <c r="C208" s="375"/>
      <c r="D208" s="375"/>
      <c r="E208" s="446"/>
      <c r="F208" s="152">
        <v>160</v>
      </c>
      <c r="G208" s="101">
        <v>530</v>
      </c>
      <c r="H208" s="132">
        <f>G208/50</f>
        <v>10.6</v>
      </c>
      <c r="I208" s="167"/>
      <c r="J208" s="167"/>
      <c r="K208" s="141" t="s">
        <v>369</v>
      </c>
      <c r="L208" s="498"/>
      <c r="M208" s="378"/>
      <c r="N208" s="499"/>
      <c r="O208" s="499"/>
      <c r="P208" s="34"/>
      <c r="Q208" s="606">
        <f>SUM(+F208*L208+G208*N208+(H208*P208-IF(AND(51&lt;=P208,P208&lt;100),P208*H208*1%,IF(AND(100&lt;=P208,P208&lt;300),P208*H208*4%,IF(AND(300&lt;=P208,P208&lt;500),P208*H208*8%,IF(AND(500&lt;=P208,P208&lt;1000),P208*H208*10%,IF(P208&gt;=1000,P208*H208*15%,0)))))))</f>
        <v>0</v>
      </c>
      <c r="R208" s="154"/>
      <c r="S208" s="620"/>
      <c r="T208" s="620"/>
      <c r="U208" s="620"/>
      <c r="V208" s="620"/>
    </row>
    <row r="209" spans="1:22" s="166" customFormat="1" ht="19.5" customHeight="1" thickBot="1">
      <c r="A209" s="383" t="s">
        <v>567</v>
      </c>
      <c r="B209" s="384"/>
      <c r="C209" s="384"/>
      <c r="D209" s="384"/>
      <c r="E209" s="455"/>
      <c r="F209" s="153">
        <v>100</v>
      </c>
      <c r="G209" s="128">
        <v>330</v>
      </c>
      <c r="H209" s="135">
        <f>G209/50</f>
        <v>6.6</v>
      </c>
      <c r="I209" s="167"/>
      <c r="J209" s="167"/>
      <c r="K209" s="169" t="s">
        <v>567</v>
      </c>
      <c r="L209" s="507"/>
      <c r="M209" s="508"/>
      <c r="N209" s="509"/>
      <c r="O209" s="509"/>
      <c r="P209" s="60"/>
      <c r="Q209" s="606">
        <f t="shared" si="19"/>
        <v>0</v>
      </c>
      <c r="R209" s="154"/>
      <c r="S209" s="620"/>
      <c r="T209" s="620"/>
      <c r="U209" s="620"/>
      <c r="V209" s="620"/>
    </row>
    <row r="210" spans="1:22" s="83" customFormat="1" ht="33.75" customHeight="1" thickBot="1">
      <c r="A210" s="170"/>
      <c r="B210" s="171"/>
      <c r="C210" s="171"/>
      <c r="D210" s="171"/>
      <c r="E210" s="171"/>
      <c r="F210" s="172" t="s">
        <v>375</v>
      </c>
      <c r="G210" s="173" t="s">
        <v>376</v>
      </c>
      <c r="H210" s="174" t="s">
        <v>585</v>
      </c>
      <c r="I210" s="285" t="s">
        <v>584</v>
      </c>
      <c r="J210" s="286"/>
      <c r="K210" s="175"/>
      <c r="L210" s="513">
        <v>100</v>
      </c>
      <c r="M210" s="510"/>
      <c r="N210" s="510">
        <v>1000</v>
      </c>
      <c r="O210" s="510"/>
      <c r="P210" s="176" t="s">
        <v>585</v>
      </c>
      <c r="Q210" s="607"/>
      <c r="R210" s="154"/>
      <c r="S210" s="230"/>
      <c r="T210" s="230"/>
      <c r="U210" s="230"/>
      <c r="V210" s="230"/>
    </row>
    <row r="211" spans="1:22" s="166" customFormat="1" ht="19.5" customHeight="1" thickBot="1">
      <c r="A211" s="368" t="s">
        <v>377</v>
      </c>
      <c r="B211" s="500"/>
      <c r="C211" s="500"/>
      <c r="D211" s="500"/>
      <c r="E211" s="511"/>
      <c r="F211" s="129">
        <v>70</v>
      </c>
      <c r="G211" s="130">
        <v>550</v>
      </c>
      <c r="H211" s="131">
        <v>400</v>
      </c>
      <c r="I211" s="289"/>
      <c r="J211" s="288"/>
      <c r="K211" s="140" t="s">
        <v>377</v>
      </c>
      <c r="L211" s="502"/>
      <c r="M211" s="503"/>
      <c r="N211" s="504"/>
      <c r="O211" s="504"/>
      <c r="P211" s="33"/>
      <c r="Q211" s="598">
        <f>SUM(F211*L211+G211*N211+(H211*P211-IF(AND(2&lt;=P211,P211&lt;4),P211*H211*5%,IF(AND(5&lt;=P211,P211&lt;9),P211*H211*7%,IF(AND(10&lt;=P211,P211&lt;14),P211*H211*10%,IF(AND(15&lt;=P211,P211&lt;20),P211*H211*15%,IF(P211&gt;=20,P211*H211*20%,0)))))))</f>
        <v>0</v>
      </c>
      <c r="R211" s="154"/>
      <c r="S211" s="620"/>
      <c r="T211" s="620"/>
      <c r="U211" s="620"/>
      <c r="V211" s="620"/>
    </row>
    <row r="212" spans="1:22" s="166" customFormat="1" ht="19.5" customHeight="1" thickBot="1">
      <c r="A212" s="374" t="s">
        <v>378</v>
      </c>
      <c r="B212" s="505"/>
      <c r="C212" s="505"/>
      <c r="D212" s="505"/>
      <c r="E212" s="512"/>
      <c r="F212" s="100">
        <v>70</v>
      </c>
      <c r="G212" s="101">
        <v>550</v>
      </c>
      <c r="H212" s="132">
        <v>400</v>
      </c>
      <c r="I212" s="289"/>
      <c r="J212" s="288"/>
      <c r="K212" s="141" t="s">
        <v>378</v>
      </c>
      <c r="L212" s="498"/>
      <c r="M212" s="378"/>
      <c r="N212" s="499"/>
      <c r="O212" s="499"/>
      <c r="P212" s="34"/>
      <c r="Q212" s="598">
        <f>SUM(F212*L212+G212*N212+(H212*P212-IF(AND(2&lt;=P212,P212&lt;4),P212*H212*5%,IF(AND(5&lt;=P212,P212&lt;9),P212*H212*7%,IF(AND(10&lt;=P212,P212&lt;14),P212*H212*10%,IF(AND(15&lt;=P212,P212&lt;20),P212*H212*15%,IF(P212&gt;=20,P212*H212*20%,0)))))))</f>
        <v>0</v>
      </c>
      <c r="R212" s="154"/>
      <c r="S212" s="620"/>
      <c r="T212" s="620"/>
      <c r="U212" s="620"/>
      <c r="V212" s="620"/>
    </row>
    <row r="213" spans="1:22" s="83" customFormat="1" ht="19.5" customHeight="1" thickBot="1">
      <c r="A213" s="283" t="s">
        <v>577</v>
      </c>
      <c r="B213" s="284"/>
      <c r="C213" s="284"/>
      <c r="D213" s="284"/>
      <c r="E213" s="284"/>
      <c r="F213" s="284"/>
      <c r="G213" s="284"/>
      <c r="H213" s="284"/>
      <c r="I213" s="285" t="s">
        <v>202</v>
      </c>
      <c r="J213" s="514"/>
      <c r="K213" s="409" t="s">
        <v>352</v>
      </c>
      <c r="L213" s="409"/>
      <c r="M213" s="409"/>
      <c r="N213" s="409"/>
      <c r="O213" s="409"/>
      <c r="P213" s="409"/>
      <c r="Q213" s="519"/>
      <c r="R213" s="154"/>
      <c r="S213" s="230"/>
      <c r="T213" s="230"/>
      <c r="U213" s="230"/>
      <c r="V213" s="230"/>
    </row>
    <row r="214" spans="1:22" s="83" customFormat="1" ht="13.5" customHeight="1" thickBot="1">
      <c r="A214" s="281" t="s">
        <v>21</v>
      </c>
      <c r="B214" s="282"/>
      <c r="C214" s="282"/>
      <c r="D214" s="282"/>
      <c r="E214" s="282"/>
      <c r="F214" s="282"/>
      <c r="G214" s="282"/>
      <c r="H214" s="520"/>
      <c r="I214" s="515"/>
      <c r="J214" s="516"/>
      <c r="K214" s="411"/>
      <c r="L214" s="411"/>
      <c r="M214" s="409"/>
      <c r="N214" s="409"/>
      <c r="O214" s="409"/>
      <c r="P214" s="409"/>
      <c r="Q214" s="411"/>
      <c r="R214" s="154"/>
      <c r="S214" s="230"/>
      <c r="T214" s="230"/>
      <c r="U214" s="230"/>
      <c r="V214" s="230"/>
    </row>
    <row r="215" spans="1:22" s="83" customFormat="1" ht="14.25" customHeight="1">
      <c r="A215" s="283"/>
      <c r="B215" s="284"/>
      <c r="C215" s="284"/>
      <c r="D215" s="284"/>
      <c r="E215" s="284"/>
      <c r="F215" s="284"/>
      <c r="G215" s="284"/>
      <c r="H215" s="338"/>
      <c r="I215" s="515"/>
      <c r="J215" s="516"/>
      <c r="K215" s="425" t="s">
        <v>21</v>
      </c>
      <c r="L215" s="426"/>
      <c r="M215" s="314" t="s">
        <v>152</v>
      </c>
      <c r="N215" s="315"/>
      <c r="O215" s="315"/>
      <c r="P215" s="316"/>
      <c r="Q215" s="426" t="s">
        <v>65</v>
      </c>
      <c r="R215" s="154"/>
      <c r="S215" s="230"/>
      <c r="T215" s="230"/>
      <c r="U215" s="230"/>
      <c r="V215" s="230"/>
    </row>
    <row r="216" spans="1:22" s="83" customFormat="1" ht="31.5" customHeight="1" thickBot="1">
      <c r="A216" s="283"/>
      <c r="B216" s="284"/>
      <c r="C216" s="284"/>
      <c r="D216" s="284"/>
      <c r="E216" s="284"/>
      <c r="F216" s="284"/>
      <c r="G216" s="284"/>
      <c r="H216" s="338"/>
      <c r="I216" s="517"/>
      <c r="J216" s="518"/>
      <c r="K216" s="428"/>
      <c r="L216" s="429"/>
      <c r="M216" s="364"/>
      <c r="N216" s="365"/>
      <c r="O216" s="365"/>
      <c r="P216" s="521"/>
      <c r="Q216" s="604"/>
      <c r="R216" s="154"/>
      <c r="S216" s="230"/>
      <c r="T216" s="230"/>
      <c r="U216" s="230"/>
      <c r="V216" s="230"/>
    </row>
    <row r="217" spans="1:22" s="83" customFormat="1" ht="53.25" customHeight="1" thickBot="1">
      <c r="A217" s="522" t="s">
        <v>353</v>
      </c>
      <c r="B217" s="523"/>
      <c r="C217" s="523"/>
      <c r="D217" s="523"/>
      <c r="E217" s="179" t="s">
        <v>309</v>
      </c>
      <c r="F217" s="180" t="s">
        <v>162</v>
      </c>
      <c r="G217" s="180" t="s">
        <v>163</v>
      </c>
      <c r="H217" s="181" t="s">
        <v>197</v>
      </c>
      <c r="I217" s="102"/>
      <c r="J217" s="102"/>
      <c r="K217" s="524" t="s">
        <v>353</v>
      </c>
      <c r="L217" s="525"/>
      <c r="M217" s="197">
        <v>100</v>
      </c>
      <c r="N217" s="198">
        <v>500</v>
      </c>
      <c r="O217" s="198">
        <v>1000</v>
      </c>
      <c r="P217" s="199" t="s">
        <v>197</v>
      </c>
      <c r="Q217" s="602"/>
      <c r="R217" s="154"/>
      <c r="S217" s="230"/>
      <c r="T217" s="230"/>
      <c r="U217" s="230"/>
      <c r="V217" s="230"/>
    </row>
    <row r="218" spans="1:22" s="83" customFormat="1" ht="36" customHeight="1" thickBot="1">
      <c r="A218" s="368" t="s">
        <v>310</v>
      </c>
      <c r="B218" s="369"/>
      <c r="C218" s="369"/>
      <c r="D218" s="437"/>
      <c r="E218" s="123">
        <v>48</v>
      </c>
      <c r="F218" s="124">
        <v>156</v>
      </c>
      <c r="G218" s="124">
        <v>260</v>
      </c>
      <c r="H218" s="139"/>
      <c r="I218" s="102"/>
      <c r="J218" s="102"/>
      <c r="K218" s="441" t="s">
        <v>358</v>
      </c>
      <c r="L218" s="443"/>
      <c r="M218" s="200"/>
      <c r="N218" s="38"/>
      <c r="O218" s="38"/>
      <c r="P218" s="15"/>
      <c r="Q218" s="608">
        <f aca="true" t="shared" si="20" ref="Q218:Q225">SUM(E218*M218+F218*N218+G218*O218+H218*P218)</f>
        <v>0</v>
      </c>
      <c r="R218" s="154"/>
      <c r="S218" s="230"/>
      <c r="T218" s="230"/>
      <c r="U218" s="230"/>
      <c r="V218" s="230"/>
    </row>
    <row r="219" spans="1:22" s="83" customFormat="1" ht="36" customHeight="1" thickBot="1">
      <c r="A219" s="526" t="s">
        <v>365</v>
      </c>
      <c r="B219" s="527"/>
      <c r="C219" s="527"/>
      <c r="D219" s="528"/>
      <c r="E219" s="123">
        <v>48</v>
      </c>
      <c r="F219" s="124">
        <v>156</v>
      </c>
      <c r="G219" s="124">
        <v>260</v>
      </c>
      <c r="H219" s="139"/>
      <c r="I219" s="102"/>
      <c r="J219" s="102"/>
      <c r="K219" s="450" t="s">
        <v>364</v>
      </c>
      <c r="L219" s="452"/>
      <c r="M219" s="28"/>
      <c r="N219" s="2"/>
      <c r="O219" s="2"/>
      <c r="P219" s="9"/>
      <c r="Q219" s="608">
        <f t="shared" si="20"/>
        <v>0</v>
      </c>
      <c r="R219" s="154"/>
      <c r="S219" s="230"/>
      <c r="T219" s="230"/>
      <c r="U219" s="230"/>
      <c r="V219" s="230"/>
    </row>
    <row r="220" spans="1:22" s="83" customFormat="1" ht="36" customHeight="1" thickBot="1">
      <c r="A220" s="374" t="s">
        <v>362</v>
      </c>
      <c r="B220" s="375"/>
      <c r="C220" s="375"/>
      <c r="D220" s="446"/>
      <c r="E220" s="123">
        <v>48</v>
      </c>
      <c r="F220" s="124">
        <v>156</v>
      </c>
      <c r="G220" s="124">
        <v>260</v>
      </c>
      <c r="H220" s="139"/>
      <c r="I220" s="102"/>
      <c r="J220" s="102"/>
      <c r="K220" s="450" t="s">
        <v>362</v>
      </c>
      <c r="L220" s="452"/>
      <c r="M220" s="26"/>
      <c r="N220" s="12"/>
      <c r="O220" s="12"/>
      <c r="P220" s="9"/>
      <c r="Q220" s="608">
        <f t="shared" si="20"/>
        <v>0</v>
      </c>
      <c r="R220" s="154"/>
      <c r="S220" s="230"/>
      <c r="T220" s="230"/>
      <c r="U220" s="230"/>
      <c r="V220" s="230"/>
    </row>
    <row r="221" spans="1:22" s="83" customFormat="1" ht="36" customHeight="1" thickBot="1">
      <c r="A221" s="374" t="s">
        <v>311</v>
      </c>
      <c r="B221" s="375"/>
      <c r="C221" s="375"/>
      <c r="D221" s="446"/>
      <c r="E221" s="100">
        <v>65</v>
      </c>
      <c r="F221" s="101">
        <v>210</v>
      </c>
      <c r="G221" s="101">
        <v>340</v>
      </c>
      <c r="H221" s="132"/>
      <c r="I221" s="102"/>
      <c r="J221" s="102"/>
      <c r="K221" s="450" t="s">
        <v>357</v>
      </c>
      <c r="L221" s="452"/>
      <c r="M221" s="26"/>
      <c r="N221" s="12"/>
      <c r="O221" s="12"/>
      <c r="P221" s="9"/>
      <c r="Q221" s="608">
        <f t="shared" si="20"/>
        <v>0</v>
      </c>
      <c r="R221" s="154"/>
      <c r="S221" s="230"/>
      <c r="T221" s="230"/>
      <c r="U221" s="230"/>
      <c r="V221" s="230"/>
    </row>
    <row r="222" spans="1:22" s="83" customFormat="1" ht="36" customHeight="1" thickBot="1">
      <c r="A222" s="374" t="s">
        <v>199</v>
      </c>
      <c r="B222" s="375"/>
      <c r="C222" s="375"/>
      <c r="D222" s="446"/>
      <c r="E222" s="100">
        <v>65</v>
      </c>
      <c r="F222" s="101">
        <v>210</v>
      </c>
      <c r="G222" s="101">
        <v>340</v>
      </c>
      <c r="H222" s="132"/>
      <c r="I222" s="102"/>
      <c r="J222" s="102"/>
      <c r="K222" s="450" t="s">
        <v>356</v>
      </c>
      <c r="L222" s="452"/>
      <c r="M222" s="26"/>
      <c r="N222" s="12"/>
      <c r="O222" s="12"/>
      <c r="P222" s="9"/>
      <c r="Q222" s="608">
        <f t="shared" si="20"/>
        <v>0</v>
      </c>
      <c r="R222" s="154"/>
      <c r="S222" s="230"/>
      <c r="T222" s="230"/>
      <c r="U222" s="230"/>
      <c r="V222" s="230"/>
    </row>
    <row r="223" spans="1:22" s="83" customFormat="1" ht="36" customHeight="1" thickBot="1">
      <c r="A223" s="374" t="s">
        <v>350</v>
      </c>
      <c r="B223" s="375"/>
      <c r="C223" s="375"/>
      <c r="D223" s="446"/>
      <c r="E223" s="100">
        <v>48</v>
      </c>
      <c r="F223" s="101">
        <v>156</v>
      </c>
      <c r="G223" s="101">
        <v>260</v>
      </c>
      <c r="H223" s="132"/>
      <c r="I223" s="102"/>
      <c r="J223" s="102"/>
      <c r="K223" s="450" t="s">
        <v>355</v>
      </c>
      <c r="L223" s="452"/>
      <c r="M223" s="26"/>
      <c r="N223" s="12"/>
      <c r="O223" s="12"/>
      <c r="P223" s="9"/>
      <c r="Q223" s="608">
        <f t="shared" si="20"/>
        <v>0</v>
      </c>
      <c r="R223" s="154"/>
      <c r="S223" s="230"/>
      <c r="T223" s="230"/>
      <c r="U223" s="230"/>
      <c r="V223" s="230"/>
    </row>
    <row r="224" spans="1:22" s="83" customFormat="1" ht="36" customHeight="1" thickBot="1">
      <c r="A224" s="374" t="s">
        <v>198</v>
      </c>
      <c r="B224" s="375"/>
      <c r="C224" s="375"/>
      <c r="D224" s="446"/>
      <c r="E224" s="100">
        <v>48</v>
      </c>
      <c r="F224" s="101">
        <v>156</v>
      </c>
      <c r="G224" s="101">
        <v>260</v>
      </c>
      <c r="H224" s="132"/>
      <c r="I224" s="102"/>
      <c r="J224" s="102"/>
      <c r="K224" s="450" t="s">
        <v>359</v>
      </c>
      <c r="L224" s="452"/>
      <c r="M224" s="28"/>
      <c r="N224" s="2"/>
      <c r="O224" s="2"/>
      <c r="P224" s="9"/>
      <c r="Q224" s="608">
        <f t="shared" si="20"/>
        <v>0</v>
      </c>
      <c r="R224" s="154"/>
      <c r="S224" s="230"/>
      <c r="T224" s="230"/>
      <c r="U224" s="230"/>
      <c r="V224" s="230"/>
    </row>
    <row r="225" spans="1:22" s="83" customFormat="1" ht="36" customHeight="1" thickBot="1">
      <c r="A225" s="383" t="s">
        <v>351</v>
      </c>
      <c r="B225" s="384"/>
      <c r="C225" s="384"/>
      <c r="D225" s="455"/>
      <c r="E225" s="127">
        <v>48</v>
      </c>
      <c r="F225" s="177">
        <v>156</v>
      </c>
      <c r="G225" s="177">
        <v>260</v>
      </c>
      <c r="H225" s="178"/>
      <c r="I225" s="102"/>
      <c r="J225" s="102"/>
      <c r="K225" s="459" t="s">
        <v>360</v>
      </c>
      <c r="L225" s="461"/>
      <c r="M225" s="29"/>
      <c r="N225" s="51"/>
      <c r="O225" s="51"/>
      <c r="P225" s="16"/>
      <c r="Q225" s="608">
        <f t="shared" si="20"/>
        <v>0</v>
      </c>
      <c r="R225" s="154"/>
      <c r="S225" s="230"/>
      <c r="T225" s="230"/>
      <c r="U225" s="230"/>
      <c r="V225" s="230"/>
    </row>
    <row r="226" spans="1:22" s="83" customFormat="1" ht="46.5" customHeight="1" thickBot="1">
      <c r="A226" s="529" t="s">
        <v>491</v>
      </c>
      <c r="B226" s="530"/>
      <c r="C226" s="530"/>
      <c r="D226" s="530"/>
      <c r="E226" s="531"/>
      <c r="F226" s="179" t="s">
        <v>354</v>
      </c>
      <c r="G226" s="180" t="s">
        <v>160</v>
      </c>
      <c r="H226" s="181" t="s">
        <v>182</v>
      </c>
      <c r="I226" s="102"/>
      <c r="J226" s="102"/>
      <c r="K226" s="532" t="s">
        <v>491</v>
      </c>
      <c r="L226" s="533"/>
      <c r="M226" s="533"/>
      <c r="N226" s="182">
        <v>100</v>
      </c>
      <c r="O226" s="183">
        <v>1000</v>
      </c>
      <c r="P226" s="184" t="s">
        <v>182</v>
      </c>
      <c r="Q226" s="602"/>
      <c r="R226" s="154"/>
      <c r="S226" s="230"/>
      <c r="T226" s="230"/>
      <c r="U226" s="230"/>
      <c r="V226" s="230"/>
    </row>
    <row r="227" spans="1:22" s="83" customFormat="1" ht="36" customHeight="1" thickBot="1">
      <c r="A227" s="368" t="s">
        <v>363</v>
      </c>
      <c r="B227" s="369"/>
      <c r="C227" s="369"/>
      <c r="D227" s="369"/>
      <c r="E227" s="437"/>
      <c r="F227" s="185">
        <v>95</v>
      </c>
      <c r="G227" s="124">
        <v>820</v>
      </c>
      <c r="H227" s="139">
        <v>800</v>
      </c>
      <c r="I227" s="102"/>
      <c r="J227" s="102"/>
      <c r="K227" s="441" t="s">
        <v>363</v>
      </c>
      <c r="L227" s="442"/>
      <c r="M227" s="443"/>
      <c r="N227" s="37"/>
      <c r="O227" s="38"/>
      <c r="P227" s="15"/>
      <c r="Q227" s="608">
        <f>F227*N227+G227*O227+H227*P227</f>
        <v>0</v>
      </c>
      <c r="R227" s="154"/>
      <c r="S227" s="230"/>
      <c r="T227" s="230"/>
      <c r="U227" s="230"/>
      <c r="V227" s="230"/>
    </row>
    <row r="228" spans="1:22" s="83" customFormat="1" ht="36" customHeight="1" thickBot="1">
      <c r="A228" s="383" t="s">
        <v>361</v>
      </c>
      <c r="B228" s="384"/>
      <c r="C228" s="384"/>
      <c r="D228" s="384"/>
      <c r="E228" s="455"/>
      <c r="F228" s="153">
        <v>85</v>
      </c>
      <c r="G228" s="128">
        <v>800</v>
      </c>
      <c r="H228" s="135">
        <v>780</v>
      </c>
      <c r="I228" s="102"/>
      <c r="J228" s="102"/>
      <c r="K228" s="459" t="s">
        <v>153</v>
      </c>
      <c r="L228" s="460"/>
      <c r="M228" s="461"/>
      <c r="N228" s="32"/>
      <c r="O228" s="30"/>
      <c r="P228" s="14"/>
      <c r="Q228" s="608">
        <f>F228*N228+G228*O228+H228*P228</f>
        <v>0</v>
      </c>
      <c r="R228" s="154"/>
      <c r="S228" s="230"/>
      <c r="T228" s="230"/>
      <c r="U228" s="230"/>
      <c r="V228" s="230"/>
    </row>
    <row r="229" spans="1:22" s="83" customFormat="1" ht="17.25" customHeight="1" thickBot="1">
      <c r="A229" s="335" t="s">
        <v>576</v>
      </c>
      <c r="B229" s="336"/>
      <c r="C229" s="336"/>
      <c r="D229" s="336"/>
      <c r="E229" s="336"/>
      <c r="F229" s="336"/>
      <c r="G229" s="336"/>
      <c r="H229" s="407"/>
      <c r="I229" s="102"/>
      <c r="J229" s="102"/>
      <c r="K229" s="408" t="s">
        <v>313</v>
      </c>
      <c r="L229" s="409"/>
      <c r="M229" s="409"/>
      <c r="N229" s="409"/>
      <c r="O229" s="409"/>
      <c r="P229" s="409"/>
      <c r="Q229" s="410"/>
      <c r="R229" s="154"/>
      <c r="S229" s="230"/>
      <c r="T229" s="230"/>
      <c r="U229" s="230"/>
      <c r="V229" s="230"/>
    </row>
    <row r="230" spans="1:22" s="83" customFormat="1" ht="12.75" customHeight="1" thickBot="1">
      <c r="A230" s="281" t="s">
        <v>21</v>
      </c>
      <c r="B230" s="413"/>
      <c r="C230" s="413"/>
      <c r="D230" s="413"/>
      <c r="E230" s="414"/>
      <c r="F230" s="419" t="s">
        <v>312</v>
      </c>
      <c r="G230" s="420"/>
      <c r="H230" s="421"/>
      <c r="I230" s="102"/>
      <c r="J230" s="102"/>
      <c r="K230" s="317"/>
      <c r="L230" s="411"/>
      <c r="M230" s="411"/>
      <c r="N230" s="411"/>
      <c r="O230" s="411"/>
      <c r="P230" s="411"/>
      <c r="Q230" s="412"/>
      <c r="R230" s="154"/>
      <c r="S230" s="230"/>
      <c r="T230" s="230"/>
      <c r="U230" s="230"/>
      <c r="V230" s="230"/>
    </row>
    <row r="231" spans="1:22" s="83" customFormat="1" ht="13.5" customHeight="1">
      <c r="A231" s="415"/>
      <c r="B231" s="416"/>
      <c r="C231" s="416"/>
      <c r="D231" s="416"/>
      <c r="E231" s="417"/>
      <c r="F231" s="422"/>
      <c r="G231" s="423"/>
      <c r="H231" s="424"/>
      <c r="I231" s="102"/>
      <c r="J231" s="102"/>
      <c r="K231" s="425" t="s">
        <v>21</v>
      </c>
      <c r="L231" s="426"/>
      <c r="M231" s="426"/>
      <c r="N231" s="427"/>
      <c r="O231" s="431" t="s">
        <v>349</v>
      </c>
      <c r="P231" s="432"/>
      <c r="Q231" s="425" t="s">
        <v>65</v>
      </c>
      <c r="R231" s="154"/>
      <c r="S231" s="230"/>
      <c r="T231" s="230"/>
      <c r="U231" s="230"/>
      <c r="V231" s="230"/>
    </row>
    <row r="232" spans="1:22" s="83" customFormat="1" ht="12.75" customHeight="1" thickBot="1">
      <c r="A232" s="415"/>
      <c r="B232" s="418"/>
      <c r="C232" s="418"/>
      <c r="D232" s="418"/>
      <c r="E232" s="417"/>
      <c r="F232" s="422"/>
      <c r="G232" s="423"/>
      <c r="H232" s="424"/>
      <c r="I232" s="102"/>
      <c r="J232" s="102"/>
      <c r="K232" s="428"/>
      <c r="L232" s="429"/>
      <c r="M232" s="429"/>
      <c r="N232" s="430"/>
      <c r="O232" s="433"/>
      <c r="P232" s="434"/>
      <c r="Q232" s="428"/>
      <c r="R232" s="154"/>
      <c r="S232" s="230"/>
      <c r="T232" s="230"/>
      <c r="U232" s="230"/>
      <c r="V232" s="230"/>
    </row>
    <row r="233" spans="1:22" s="83" customFormat="1" ht="19.5" customHeight="1">
      <c r="A233" s="368" t="s">
        <v>314</v>
      </c>
      <c r="B233" s="369"/>
      <c r="C233" s="369"/>
      <c r="D233" s="369"/>
      <c r="E233" s="437"/>
      <c r="F233" s="438">
        <v>60</v>
      </c>
      <c r="G233" s="439"/>
      <c r="H233" s="440"/>
      <c r="I233" s="102"/>
      <c r="J233" s="102"/>
      <c r="K233" s="441" t="s">
        <v>314</v>
      </c>
      <c r="L233" s="442"/>
      <c r="M233" s="442"/>
      <c r="N233" s="443"/>
      <c r="O233" s="444"/>
      <c r="P233" s="445"/>
      <c r="Q233" s="598">
        <f>F233*O233</f>
        <v>0</v>
      </c>
      <c r="R233" s="154"/>
      <c r="S233" s="230"/>
      <c r="T233" s="230"/>
      <c r="U233" s="230"/>
      <c r="V233" s="230"/>
    </row>
    <row r="234" spans="1:22" s="83" customFormat="1" ht="19.5" customHeight="1">
      <c r="A234" s="374" t="s">
        <v>315</v>
      </c>
      <c r="B234" s="375"/>
      <c r="C234" s="375"/>
      <c r="D234" s="375"/>
      <c r="E234" s="446"/>
      <c r="F234" s="447">
        <v>60</v>
      </c>
      <c r="G234" s="448"/>
      <c r="H234" s="449"/>
      <c r="I234" s="102"/>
      <c r="J234" s="102"/>
      <c r="K234" s="450" t="s">
        <v>315</v>
      </c>
      <c r="L234" s="451"/>
      <c r="M234" s="451"/>
      <c r="N234" s="452"/>
      <c r="O234" s="453"/>
      <c r="P234" s="454"/>
      <c r="Q234" s="600">
        <f aca="true" t="shared" si="21" ref="Q234:Q267">F234*O234</f>
        <v>0</v>
      </c>
      <c r="R234" s="154"/>
      <c r="S234" s="230"/>
      <c r="T234" s="230"/>
      <c r="U234" s="230"/>
      <c r="V234" s="230"/>
    </row>
    <row r="235" spans="1:22" s="83" customFormat="1" ht="19.5" customHeight="1">
      <c r="A235" s="374" t="s">
        <v>316</v>
      </c>
      <c r="B235" s="375"/>
      <c r="C235" s="375"/>
      <c r="D235" s="375"/>
      <c r="E235" s="446"/>
      <c r="F235" s="447">
        <v>60</v>
      </c>
      <c r="G235" s="448"/>
      <c r="H235" s="449"/>
      <c r="I235" s="102"/>
      <c r="J235" s="102"/>
      <c r="K235" s="450" t="s">
        <v>316</v>
      </c>
      <c r="L235" s="451"/>
      <c r="M235" s="451"/>
      <c r="N235" s="452"/>
      <c r="O235" s="453"/>
      <c r="P235" s="454"/>
      <c r="Q235" s="600">
        <f t="shared" si="21"/>
        <v>0</v>
      </c>
      <c r="R235" s="154"/>
      <c r="S235" s="230"/>
      <c r="T235" s="230"/>
      <c r="U235" s="230"/>
      <c r="V235" s="230"/>
    </row>
    <row r="236" spans="1:22" s="83" customFormat="1" ht="19.5" customHeight="1">
      <c r="A236" s="374" t="s">
        <v>317</v>
      </c>
      <c r="B236" s="375"/>
      <c r="C236" s="375"/>
      <c r="D236" s="375"/>
      <c r="E236" s="446"/>
      <c r="F236" s="447">
        <v>60</v>
      </c>
      <c r="G236" s="448"/>
      <c r="H236" s="449"/>
      <c r="I236" s="102"/>
      <c r="J236" s="102"/>
      <c r="K236" s="450" t="s">
        <v>317</v>
      </c>
      <c r="L236" s="451"/>
      <c r="M236" s="451"/>
      <c r="N236" s="452"/>
      <c r="O236" s="453"/>
      <c r="P236" s="454"/>
      <c r="Q236" s="600">
        <f t="shared" si="21"/>
        <v>0</v>
      </c>
      <c r="R236" s="154"/>
      <c r="S236" s="230"/>
      <c r="T236" s="230"/>
      <c r="U236" s="230"/>
      <c r="V236" s="230"/>
    </row>
    <row r="237" spans="1:22" s="83" customFormat="1" ht="19.5" customHeight="1">
      <c r="A237" s="374" t="s">
        <v>318</v>
      </c>
      <c r="B237" s="375"/>
      <c r="C237" s="375"/>
      <c r="D237" s="375"/>
      <c r="E237" s="446"/>
      <c r="F237" s="447">
        <v>60</v>
      </c>
      <c r="G237" s="448"/>
      <c r="H237" s="449"/>
      <c r="I237" s="102"/>
      <c r="J237" s="102"/>
      <c r="K237" s="450" t="s">
        <v>318</v>
      </c>
      <c r="L237" s="451"/>
      <c r="M237" s="451"/>
      <c r="N237" s="452"/>
      <c r="O237" s="453"/>
      <c r="P237" s="454"/>
      <c r="Q237" s="600">
        <f t="shared" si="21"/>
        <v>0</v>
      </c>
      <c r="R237" s="154"/>
      <c r="S237" s="230"/>
      <c r="T237" s="230"/>
      <c r="U237" s="230"/>
      <c r="V237" s="230"/>
    </row>
    <row r="238" spans="1:22" s="83" customFormat="1" ht="19.5" customHeight="1">
      <c r="A238" s="374" t="s">
        <v>319</v>
      </c>
      <c r="B238" s="375"/>
      <c r="C238" s="375"/>
      <c r="D238" s="375"/>
      <c r="E238" s="446"/>
      <c r="F238" s="447">
        <v>60</v>
      </c>
      <c r="G238" s="448"/>
      <c r="H238" s="449"/>
      <c r="I238" s="102"/>
      <c r="J238" s="102"/>
      <c r="K238" s="450" t="s">
        <v>319</v>
      </c>
      <c r="L238" s="451"/>
      <c r="M238" s="451"/>
      <c r="N238" s="452"/>
      <c r="O238" s="453"/>
      <c r="P238" s="454"/>
      <c r="Q238" s="600">
        <f t="shared" si="21"/>
        <v>0</v>
      </c>
      <c r="R238" s="154"/>
      <c r="S238" s="230"/>
      <c r="T238" s="230"/>
      <c r="U238" s="230"/>
      <c r="V238" s="230"/>
    </row>
    <row r="239" spans="1:22" s="83" customFormat="1" ht="19.5" customHeight="1">
      <c r="A239" s="374" t="s">
        <v>321</v>
      </c>
      <c r="B239" s="375"/>
      <c r="C239" s="375"/>
      <c r="D239" s="375"/>
      <c r="E239" s="446"/>
      <c r="F239" s="447">
        <v>60</v>
      </c>
      <c r="G239" s="448"/>
      <c r="H239" s="449"/>
      <c r="I239" s="102"/>
      <c r="J239" s="102"/>
      <c r="K239" s="450" t="s">
        <v>321</v>
      </c>
      <c r="L239" s="451"/>
      <c r="M239" s="451"/>
      <c r="N239" s="452"/>
      <c r="O239" s="453"/>
      <c r="P239" s="454"/>
      <c r="Q239" s="600">
        <f t="shared" si="21"/>
        <v>0</v>
      </c>
      <c r="R239" s="154"/>
      <c r="S239" s="230"/>
      <c r="T239" s="230"/>
      <c r="U239" s="230"/>
      <c r="V239" s="230"/>
    </row>
    <row r="240" spans="1:22" s="83" customFormat="1" ht="19.5" customHeight="1">
      <c r="A240" s="374" t="s">
        <v>320</v>
      </c>
      <c r="B240" s="375"/>
      <c r="C240" s="375"/>
      <c r="D240" s="375"/>
      <c r="E240" s="446"/>
      <c r="F240" s="447">
        <v>60</v>
      </c>
      <c r="G240" s="448"/>
      <c r="H240" s="449"/>
      <c r="I240" s="102"/>
      <c r="J240" s="102"/>
      <c r="K240" s="450" t="s">
        <v>320</v>
      </c>
      <c r="L240" s="451"/>
      <c r="M240" s="451"/>
      <c r="N240" s="452"/>
      <c r="O240" s="453"/>
      <c r="P240" s="454"/>
      <c r="Q240" s="600">
        <f t="shared" si="21"/>
        <v>0</v>
      </c>
      <c r="R240" s="154"/>
      <c r="S240" s="230"/>
      <c r="T240" s="230"/>
      <c r="U240" s="230"/>
      <c r="V240" s="230"/>
    </row>
    <row r="241" spans="1:22" s="83" customFormat="1" ht="19.5" customHeight="1">
      <c r="A241" s="374" t="s">
        <v>322</v>
      </c>
      <c r="B241" s="375"/>
      <c r="C241" s="375"/>
      <c r="D241" s="375"/>
      <c r="E241" s="446"/>
      <c r="F241" s="447">
        <v>60</v>
      </c>
      <c r="G241" s="448"/>
      <c r="H241" s="449"/>
      <c r="I241" s="102"/>
      <c r="J241" s="102"/>
      <c r="K241" s="450" t="s">
        <v>322</v>
      </c>
      <c r="L241" s="451"/>
      <c r="M241" s="451"/>
      <c r="N241" s="452"/>
      <c r="O241" s="453"/>
      <c r="P241" s="454"/>
      <c r="Q241" s="600">
        <f t="shared" si="21"/>
        <v>0</v>
      </c>
      <c r="R241" s="154"/>
      <c r="S241" s="230"/>
      <c r="T241" s="230"/>
      <c r="U241" s="230"/>
      <c r="V241" s="230"/>
    </row>
    <row r="242" spans="1:22" s="83" customFormat="1" ht="19.5" customHeight="1">
      <c r="A242" s="374" t="s">
        <v>323</v>
      </c>
      <c r="B242" s="375"/>
      <c r="C242" s="375"/>
      <c r="D242" s="375"/>
      <c r="E242" s="446"/>
      <c r="F242" s="447">
        <v>60</v>
      </c>
      <c r="G242" s="448"/>
      <c r="H242" s="449"/>
      <c r="I242" s="102"/>
      <c r="J242" s="102"/>
      <c r="K242" s="450" t="s">
        <v>323</v>
      </c>
      <c r="L242" s="451"/>
      <c r="M242" s="451"/>
      <c r="N242" s="452"/>
      <c r="O242" s="453"/>
      <c r="P242" s="454"/>
      <c r="Q242" s="600">
        <f t="shared" si="21"/>
        <v>0</v>
      </c>
      <c r="R242" s="154"/>
      <c r="S242" s="230"/>
      <c r="T242" s="230"/>
      <c r="U242" s="230"/>
      <c r="V242" s="230"/>
    </row>
    <row r="243" spans="1:22" s="83" customFormat="1" ht="19.5" customHeight="1">
      <c r="A243" s="374" t="s">
        <v>324</v>
      </c>
      <c r="B243" s="375"/>
      <c r="C243" s="375"/>
      <c r="D243" s="375"/>
      <c r="E243" s="446"/>
      <c r="F243" s="447">
        <v>60</v>
      </c>
      <c r="G243" s="448"/>
      <c r="H243" s="449"/>
      <c r="I243" s="102"/>
      <c r="J243" s="102"/>
      <c r="K243" s="450" t="s">
        <v>324</v>
      </c>
      <c r="L243" s="451"/>
      <c r="M243" s="451"/>
      <c r="N243" s="452"/>
      <c r="O243" s="453"/>
      <c r="P243" s="454"/>
      <c r="Q243" s="600">
        <f t="shared" si="21"/>
        <v>0</v>
      </c>
      <c r="R243" s="154"/>
      <c r="S243" s="230"/>
      <c r="T243" s="230"/>
      <c r="U243" s="230"/>
      <c r="V243" s="230"/>
    </row>
    <row r="244" spans="1:22" s="83" customFormat="1" ht="19.5" customHeight="1">
      <c r="A244" s="374" t="s">
        <v>325</v>
      </c>
      <c r="B244" s="375"/>
      <c r="C244" s="375"/>
      <c r="D244" s="375"/>
      <c r="E244" s="446"/>
      <c r="F244" s="447">
        <v>60</v>
      </c>
      <c r="G244" s="448"/>
      <c r="H244" s="449"/>
      <c r="I244" s="102"/>
      <c r="J244" s="102"/>
      <c r="K244" s="450" t="s">
        <v>325</v>
      </c>
      <c r="L244" s="451"/>
      <c r="M244" s="451"/>
      <c r="N244" s="452"/>
      <c r="O244" s="453"/>
      <c r="P244" s="454"/>
      <c r="Q244" s="600">
        <f t="shared" si="21"/>
        <v>0</v>
      </c>
      <c r="R244" s="154"/>
      <c r="S244" s="230"/>
      <c r="T244" s="230"/>
      <c r="U244" s="230"/>
      <c r="V244" s="230"/>
    </row>
    <row r="245" spans="1:22" s="83" customFormat="1" ht="19.5" customHeight="1">
      <c r="A245" s="374" t="s">
        <v>326</v>
      </c>
      <c r="B245" s="375"/>
      <c r="C245" s="375"/>
      <c r="D245" s="375"/>
      <c r="E245" s="446"/>
      <c r="F245" s="447">
        <v>60</v>
      </c>
      <c r="G245" s="448"/>
      <c r="H245" s="449"/>
      <c r="I245" s="102"/>
      <c r="J245" s="102"/>
      <c r="K245" s="450" t="s">
        <v>326</v>
      </c>
      <c r="L245" s="451"/>
      <c r="M245" s="451"/>
      <c r="N245" s="452"/>
      <c r="O245" s="453"/>
      <c r="P245" s="454"/>
      <c r="Q245" s="600">
        <f t="shared" si="21"/>
        <v>0</v>
      </c>
      <c r="R245" s="154"/>
      <c r="S245" s="230"/>
      <c r="T245" s="230"/>
      <c r="U245" s="230"/>
      <c r="V245" s="230"/>
    </row>
    <row r="246" spans="1:22" s="83" customFormat="1" ht="19.5" customHeight="1">
      <c r="A246" s="374" t="s">
        <v>327</v>
      </c>
      <c r="B246" s="375"/>
      <c r="C246" s="375"/>
      <c r="D246" s="375"/>
      <c r="E246" s="446"/>
      <c r="F246" s="447">
        <v>60</v>
      </c>
      <c r="G246" s="448"/>
      <c r="H246" s="449"/>
      <c r="I246" s="102"/>
      <c r="J246" s="102"/>
      <c r="K246" s="450" t="s">
        <v>327</v>
      </c>
      <c r="L246" s="451"/>
      <c r="M246" s="451"/>
      <c r="N246" s="452"/>
      <c r="O246" s="453"/>
      <c r="P246" s="454"/>
      <c r="Q246" s="600">
        <f t="shared" si="21"/>
        <v>0</v>
      </c>
      <c r="R246" s="154"/>
      <c r="S246" s="230"/>
      <c r="T246" s="230"/>
      <c r="U246" s="230"/>
      <c r="V246" s="230"/>
    </row>
    <row r="247" spans="1:22" s="83" customFormat="1" ht="19.5" customHeight="1">
      <c r="A247" s="374" t="s">
        <v>328</v>
      </c>
      <c r="B247" s="375"/>
      <c r="C247" s="375"/>
      <c r="D247" s="375"/>
      <c r="E247" s="446"/>
      <c r="F247" s="447">
        <v>60</v>
      </c>
      <c r="G247" s="448"/>
      <c r="H247" s="449"/>
      <c r="I247" s="102"/>
      <c r="J247" s="102"/>
      <c r="K247" s="450" t="s">
        <v>328</v>
      </c>
      <c r="L247" s="451"/>
      <c r="M247" s="451"/>
      <c r="N247" s="452"/>
      <c r="O247" s="453"/>
      <c r="P247" s="454"/>
      <c r="Q247" s="600">
        <f t="shared" si="21"/>
        <v>0</v>
      </c>
      <c r="R247" s="154"/>
      <c r="S247" s="230"/>
      <c r="T247" s="230"/>
      <c r="U247" s="230"/>
      <c r="V247" s="230"/>
    </row>
    <row r="248" spans="1:22" s="83" customFormat="1" ht="19.5" customHeight="1">
      <c r="A248" s="374" t="s">
        <v>329</v>
      </c>
      <c r="B248" s="375"/>
      <c r="C248" s="375"/>
      <c r="D248" s="375"/>
      <c r="E248" s="446"/>
      <c r="F248" s="447">
        <v>60</v>
      </c>
      <c r="G248" s="448"/>
      <c r="H248" s="449"/>
      <c r="I248" s="102"/>
      <c r="J248" s="102"/>
      <c r="K248" s="450" t="s">
        <v>329</v>
      </c>
      <c r="L248" s="451"/>
      <c r="M248" s="451"/>
      <c r="N248" s="452"/>
      <c r="O248" s="453"/>
      <c r="P248" s="454"/>
      <c r="Q248" s="600">
        <f t="shared" si="21"/>
        <v>0</v>
      </c>
      <c r="R248" s="154"/>
      <c r="S248" s="230"/>
      <c r="T248" s="230"/>
      <c r="U248" s="230"/>
      <c r="V248" s="230"/>
    </row>
    <row r="249" spans="1:22" s="83" customFormat="1" ht="19.5" customHeight="1">
      <c r="A249" s="374" t="s">
        <v>330</v>
      </c>
      <c r="B249" s="375"/>
      <c r="C249" s="375"/>
      <c r="D249" s="375"/>
      <c r="E249" s="446"/>
      <c r="F249" s="447">
        <v>60</v>
      </c>
      <c r="G249" s="448"/>
      <c r="H249" s="449"/>
      <c r="I249" s="102"/>
      <c r="J249" s="102"/>
      <c r="K249" s="450" t="s">
        <v>330</v>
      </c>
      <c r="L249" s="451"/>
      <c r="M249" s="451"/>
      <c r="N249" s="452"/>
      <c r="O249" s="453"/>
      <c r="P249" s="454"/>
      <c r="Q249" s="600">
        <f t="shared" si="21"/>
        <v>0</v>
      </c>
      <c r="R249" s="154"/>
      <c r="S249" s="230"/>
      <c r="T249" s="230"/>
      <c r="U249" s="230"/>
      <c r="V249" s="230"/>
    </row>
    <row r="250" spans="1:22" s="83" customFormat="1" ht="19.5" customHeight="1">
      <c r="A250" s="374" t="s">
        <v>331</v>
      </c>
      <c r="B250" s="375"/>
      <c r="C250" s="375"/>
      <c r="D250" s="375"/>
      <c r="E250" s="446"/>
      <c r="F250" s="447">
        <v>60</v>
      </c>
      <c r="G250" s="448"/>
      <c r="H250" s="449"/>
      <c r="I250" s="102"/>
      <c r="J250" s="102"/>
      <c r="K250" s="450" t="s">
        <v>331</v>
      </c>
      <c r="L250" s="451"/>
      <c r="M250" s="451"/>
      <c r="N250" s="452"/>
      <c r="O250" s="453"/>
      <c r="P250" s="454"/>
      <c r="Q250" s="600">
        <f t="shared" si="21"/>
        <v>0</v>
      </c>
      <c r="R250" s="154"/>
      <c r="S250" s="230"/>
      <c r="T250" s="230"/>
      <c r="U250" s="230"/>
      <c r="V250" s="230"/>
    </row>
    <row r="251" spans="1:22" s="83" customFormat="1" ht="19.5" customHeight="1">
      <c r="A251" s="374" t="s">
        <v>332</v>
      </c>
      <c r="B251" s="375"/>
      <c r="C251" s="375"/>
      <c r="D251" s="375"/>
      <c r="E251" s="446"/>
      <c r="F251" s="447">
        <v>60</v>
      </c>
      <c r="G251" s="448"/>
      <c r="H251" s="449"/>
      <c r="I251" s="102"/>
      <c r="J251" s="102"/>
      <c r="K251" s="450" t="s">
        <v>332</v>
      </c>
      <c r="L251" s="451"/>
      <c r="M251" s="451"/>
      <c r="N251" s="452"/>
      <c r="O251" s="453"/>
      <c r="P251" s="454"/>
      <c r="Q251" s="600">
        <f t="shared" si="21"/>
        <v>0</v>
      </c>
      <c r="R251" s="154"/>
      <c r="S251" s="230"/>
      <c r="T251" s="230"/>
      <c r="U251" s="230"/>
      <c r="V251" s="230"/>
    </row>
    <row r="252" spans="1:22" s="83" customFormat="1" ht="19.5" customHeight="1">
      <c r="A252" s="374" t="s">
        <v>333</v>
      </c>
      <c r="B252" s="375"/>
      <c r="C252" s="375"/>
      <c r="D252" s="375"/>
      <c r="E252" s="446"/>
      <c r="F252" s="447">
        <v>60</v>
      </c>
      <c r="G252" s="448"/>
      <c r="H252" s="449"/>
      <c r="I252" s="102"/>
      <c r="J252" s="102"/>
      <c r="K252" s="450" t="s">
        <v>333</v>
      </c>
      <c r="L252" s="451"/>
      <c r="M252" s="451"/>
      <c r="N252" s="452"/>
      <c r="O252" s="453"/>
      <c r="P252" s="454"/>
      <c r="Q252" s="600">
        <f t="shared" si="21"/>
        <v>0</v>
      </c>
      <c r="R252" s="154"/>
      <c r="S252" s="230"/>
      <c r="T252" s="230"/>
      <c r="U252" s="230"/>
      <c r="V252" s="230"/>
    </row>
    <row r="253" spans="1:22" s="83" customFormat="1" ht="19.5" customHeight="1">
      <c r="A253" s="374" t="s">
        <v>334</v>
      </c>
      <c r="B253" s="375"/>
      <c r="C253" s="375"/>
      <c r="D253" s="375"/>
      <c r="E253" s="446"/>
      <c r="F253" s="447">
        <v>60</v>
      </c>
      <c r="G253" s="448"/>
      <c r="H253" s="449"/>
      <c r="I253" s="102"/>
      <c r="J253" s="102"/>
      <c r="K253" s="450" t="s">
        <v>334</v>
      </c>
      <c r="L253" s="451"/>
      <c r="M253" s="451"/>
      <c r="N253" s="452"/>
      <c r="O253" s="453"/>
      <c r="P253" s="454"/>
      <c r="Q253" s="600">
        <f t="shared" si="21"/>
        <v>0</v>
      </c>
      <c r="R253" s="154"/>
      <c r="S253" s="230"/>
      <c r="T253" s="230"/>
      <c r="U253" s="230"/>
      <c r="V253" s="230"/>
    </row>
    <row r="254" spans="1:22" s="83" customFormat="1" ht="19.5" customHeight="1">
      <c r="A254" s="374" t="s">
        <v>335</v>
      </c>
      <c r="B254" s="375"/>
      <c r="C254" s="375"/>
      <c r="D254" s="375"/>
      <c r="E254" s="446"/>
      <c r="F254" s="447">
        <v>60</v>
      </c>
      <c r="G254" s="448"/>
      <c r="H254" s="449"/>
      <c r="I254" s="102"/>
      <c r="J254" s="102"/>
      <c r="K254" s="450" t="s">
        <v>335</v>
      </c>
      <c r="L254" s="451"/>
      <c r="M254" s="451"/>
      <c r="N254" s="452"/>
      <c r="O254" s="453"/>
      <c r="P254" s="454"/>
      <c r="Q254" s="600">
        <f>F254*O254</f>
        <v>0</v>
      </c>
      <c r="R254" s="154"/>
      <c r="S254" s="230"/>
      <c r="T254" s="230"/>
      <c r="U254" s="230"/>
      <c r="V254" s="230"/>
    </row>
    <row r="255" spans="1:22" s="83" customFormat="1" ht="19.5" customHeight="1">
      <c r="A255" s="374" t="s">
        <v>336</v>
      </c>
      <c r="B255" s="375"/>
      <c r="C255" s="375"/>
      <c r="D255" s="375"/>
      <c r="E255" s="446"/>
      <c r="F255" s="447">
        <v>60</v>
      </c>
      <c r="G255" s="448"/>
      <c r="H255" s="449"/>
      <c r="I255" s="102"/>
      <c r="J255" s="102"/>
      <c r="K255" s="450" t="s">
        <v>336</v>
      </c>
      <c r="L255" s="451"/>
      <c r="M255" s="451"/>
      <c r="N255" s="452"/>
      <c r="O255" s="453"/>
      <c r="P255" s="454"/>
      <c r="Q255" s="600">
        <f t="shared" si="21"/>
        <v>0</v>
      </c>
      <c r="R255" s="154"/>
      <c r="S255" s="230"/>
      <c r="T255" s="230"/>
      <c r="U255" s="230"/>
      <c r="V255" s="230"/>
    </row>
    <row r="256" spans="1:22" s="83" customFormat="1" ht="19.5" customHeight="1">
      <c r="A256" s="374" t="s">
        <v>337</v>
      </c>
      <c r="B256" s="375"/>
      <c r="C256" s="375"/>
      <c r="D256" s="375"/>
      <c r="E256" s="446"/>
      <c r="F256" s="447">
        <v>60</v>
      </c>
      <c r="G256" s="448"/>
      <c r="H256" s="449"/>
      <c r="I256" s="102"/>
      <c r="J256" s="102"/>
      <c r="K256" s="450" t="s">
        <v>337</v>
      </c>
      <c r="L256" s="451"/>
      <c r="M256" s="451"/>
      <c r="N256" s="452"/>
      <c r="O256" s="453"/>
      <c r="P256" s="454"/>
      <c r="Q256" s="600">
        <f t="shared" si="21"/>
        <v>0</v>
      </c>
      <c r="R256" s="154"/>
      <c r="S256" s="230"/>
      <c r="T256" s="230"/>
      <c r="U256" s="230"/>
      <c r="V256" s="230"/>
    </row>
    <row r="257" spans="1:22" s="83" customFormat="1" ht="19.5" customHeight="1">
      <c r="A257" s="374" t="s">
        <v>338</v>
      </c>
      <c r="B257" s="375"/>
      <c r="C257" s="375"/>
      <c r="D257" s="375"/>
      <c r="E257" s="446"/>
      <c r="F257" s="447">
        <v>60</v>
      </c>
      <c r="G257" s="448"/>
      <c r="H257" s="449"/>
      <c r="I257" s="102"/>
      <c r="J257" s="102"/>
      <c r="K257" s="450" t="s">
        <v>338</v>
      </c>
      <c r="L257" s="451"/>
      <c r="M257" s="451"/>
      <c r="N257" s="452"/>
      <c r="O257" s="453"/>
      <c r="P257" s="454"/>
      <c r="Q257" s="600">
        <f t="shared" si="21"/>
        <v>0</v>
      </c>
      <c r="R257" s="154"/>
      <c r="S257" s="230"/>
      <c r="T257" s="230"/>
      <c r="U257" s="230"/>
      <c r="V257" s="230"/>
    </row>
    <row r="258" spans="1:22" s="83" customFormat="1" ht="19.5" customHeight="1">
      <c r="A258" s="374" t="s">
        <v>339</v>
      </c>
      <c r="B258" s="375"/>
      <c r="C258" s="375"/>
      <c r="D258" s="375"/>
      <c r="E258" s="446"/>
      <c r="F258" s="447">
        <v>60</v>
      </c>
      <c r="G258" s="448"/>
      <c r="H258" s="449"/>
      <c r="I258" s="102"/>
      <c r="J258" s="102"/>
      <c r="K258" s="450" t="s">
        <v>339</v>
      </c>
      <c r="L258" s="451"/>
      <c r="M258" s="451"/>
      <c r="N258" s="452"/>
      <c r="O258" s="453"/>
      <c r="P258" s="454"/>
      <c r="Q258" s="600">
        <f t="shared" si="21"/>
        <v>0</v>
      </c>
      <c r="R258" s="154"/>
      <c r="S258" s="230"/>
      <c r="T258" s="230"/>
      <c r="U258" s="230"/>
      <c r="V258" s="230"/>
    </row>
    <row r="259" spans="1:22" s="83" customFormat="1" ht="19.5" customHeight="1">
      <c r="A259" s="374" t="s">
        <v>340</v>
      </c>
      <c r="B259" s="375"/>
      <c r="C259" s="375"/>
      <c r="D259" s="375"/>
      <c r="E259" s="446"/>
      <c r="F259" s="447">
        <v>60</v>
      </c>
      <c r="G259" s="448"/>
      <c r="H259" s="449"/>
      <c r="I259" s="102"/>
      <c r="J259" s="102"/>
      <c r="K259" s="450" t="s">
        <v>340</v>
      </c>
      <c r="L259" s="451"/>
      <c r="M259" s="451"/>
      <c r="N259" s="452"/>
      <c r="O259" s="453"/>
      <c r="P259" s="454"/>
      <c r="Q259" s="600">
        <f t="shared" si="21"/>
        <v>0</v>
      </c>
      <c r="R259" s="154"/>
      <c r="S259" s="230"/>
      <c r="T259" s="230"/>
      <c r="U259" s="230"/>
      <c r="V259" s="230"/>
    </row>
    <row r="260" spans="1:22" s="83" customFormat="1" ht="19.5" customHeight="1">
      <c r="A260" s="374" t="s">
        <v>341</v>
      </c>
      <c r="B260" s="375"/>
      <c r="C260" s="375"/>
      <c r="D260" s="375"/>
      <c r="E260" s="446"/>
      <c r="F260" s="447">
        <v>60</v>
      </c>
      <c r="G260" s="448"/>
      <c r="H260" s="449"/>
      <c r="I260" s="102"/>
      <c r="J260" s="102"/>
      <c r="K260" s="450" t="s">
        <v>341</v>
      </c>
      <c r="L260" s="451"/>
      <c r="M260" s="451"/>
      <c r="N260" s="452"/>
      <c r="O260" s="453"/>
      <c r="P260" s="454"/>
      <c r="Q260" s="600">
        <f t="shared" si="21"/>
        <v>0</v>
      </c>
      <c r="R260" s="154"/>
      <c r="S260" s="230"/>
      <c r="T260" s="230"/>
      <c r="U260" s="230"/>
      <c r="V260" s="230"/>
    </row>
    <row r="261" spans="1:22" s="83" customFormat="1" ht="19.5" customHeight="1">
      <c r="A261" s="374" t="s">
        <v>342</v>
      </c>
      <c r="B261" s="375"/>
      <c r="C261" s="375"/>
      <c r="D261" s="375"/>
      <c r="E261" s="446"/>
      <c r="F261" s="447">
        <v>60</v>
      </c>
      <c r="G261" s="448"/>
      <c r="H261" s="449"/>
      <c r="I261" s="102"/>
      <c r="J261" s="102"/>
      <c r="K261" s="450" t="s">
        <v>342</v>
      </c>
      <c r="L261" s="451"/>
      <c r="M261" s="451"/>
      <c r="N261" s="452"/>
      <c r="O261" s="453"/>
      <c r="P261" s="454"/>
      <c r="Q261" s="600">
        <f t="shared" si="21"/>
        <v>0</v>
      </c>
      <c r="R261" s="154"/>
      <c r="S261" s="230"/>
      <c r="T261" s="230"/>
      <c r="U261" s="230"/>
      <c r="V261" s="230"/>
    </row>
    <row r="262" spans="1:22" s="83" customFormat="1" ht="19.5" customHeight="1">
      <c r="A262" s="374" t="s">
        <v>343</v>
      </c>
      <c r="B262" s="375"/>
      <c r="C262" s="375"/>
      <c r="D262" s="375"/>
      <c r="E262" s="446"/>
      <c r="F262" s="447">
        <v>60</v>
      </c>
      <c r="G262" s="448"/>
      <c r="H262" s="449"/>
      <c r="I262" s="102"/>
      <c r="J262" s="102"/>
      <c r="K262" s="450" t="s">
        <v>343</v>
      </c>
      <c r="L262" s="451"/>
      <c r="M262" s="451"/>
      <c r="N262" s="452"/>
      <c r="O262" s="453"/>
      <c r="P262" s="454"/>
      <c r="Q262" s="600">
        <f t="shared" si="21"/>
        <v>0</v>
      </c>
      <c r="R262" s="154"/>
      <c r="S262" s="230"/>
      <c r="T262" s="230"/>
      <c r="U262" s="230"/>
      <c r="V262" s="230"/>
    </row>
    <row r="263" spans="1:22" s="83" customFormat="1" ht="19.5" customHeight="1">
      <c r="A263" s="374" t="s">
        <v>344</v>
      </c>
      <c r="B263" s="375"/>
      <c r="C263" s="375"/>
      <c r="D263" s="375"/>
      <c r="E263" s="446"/>
      <c r="F263" s="447">
        <v>60</v>
      </c>
      <c r="G263" s="448"/>
      <c r="H263" s="449"/>
      <c r="I263" s="102"/>
      <c r="J263" s="102"/>
      <c r="K263" s="450" t="s">
        <v>344</v>
      </c>
      <c r="L263" s="451"/>
      <c r="M263" s="451"/>
      <c r="N263" s="452"/>
      <c r="O263" s="453"/>
      <c r="P263" s="454"/>
      <c r="Q263" s="600">
        <f t="shared" si="21"/>
        <v>0</v>
      </c>
      <c r="R263" s="154"/>
      <c r="S263" s="230"/>
      <c r="T263" s="230"/>
      <c r="U263" s="230"/>
      <c r="V263" s="230"/>
    </row>
    <row r="264" spans="1:22" s="83" customFormat="1" ht="19.5" customHeight="1">
      <c r="A264" s="374" t="s">
        <v>345</v>
      </c>
      <c r="B264" s="375"/>
      <c r="C264" s="375"/>
      <c r="D264" s="375"/>
      <c r="E264" s="446"/>
      <c r="F264" s="447">
        <v>60</v>
      </c>
      <c r="G264" s="448"/>
      <c r="H264" s="449"/>
      <c r="I264" s="102"/>
      <c r="J264" s="102"/>
      <c r="K264" s="450" t="s">
        <v>345</v>
      </c>
      <c r="L264" s="451"/>
      <c r="M264" s="451"/>
      <c r="N264" s="452"/>
      <c r="O264" s="453"/>
      <c r="P264" s="454"/>
      <c r="Q264" s="600">
        <f t="shared" si="21"/>
        <v>0</v>
      </c>
      <c r="R264" s="154"/>
      <c r="S264" s="230"/>
      <c r="T264" s="230"/>
      <c r="U264" s="230"/>
      <c r="V264" s="230"/>
    </row>
    <row r="265" spans="1:22" s="83" customFormat="1" ht="19.5" customHeight="1">
      <c r="A265" s="374" t="s">
        <v>346</v>
      </c>
      <c r="B265" s="375"/>
      <c r="C265" s="375"/>
      <c r="D265" s="375"/>
      <c r="E265" s="446"/>
      <c r="F265" s="447">
        <v>60</v>
      </c>
      <c r="G265" s="448"/>
      <c r="H265" s="449"/>
      <c r="I265" s="102"/>
      <c r="J265" s="102"/>
      <c r="K265" s="450" t="s">
        <v>346</v>
      </c>
      <c r="L265" s="451"/>
      <c r="M265" s="451"/>
      <c r="N265" s="452"/>
      <c r="O265" s="453"/>
      <c r="P265" s="454"/>
      <c r="Q265" s="600">
        <f t="shared" si="21"/>
        <v>0</v>
      </c>
      <c r="R265" s="154"/>
      <c r="S265" s="230"/>
      <c r="T265" s="230"/>
      <c r="U265" s="230"/>
      <c r="V265" s="230"/>
    </row>
    <row r="266" spans="1:22" s="83" customFormat="1" ht="19.5" customHeight="1">
      <c r="A266" s="374" t="s">
        <v>347</v>
      </c>
      <c r="B266" s="375"/>
      <c r="C266" s="375"/>
      <c r="D266" s="375"/>
      <c r="E266" s="446"/>
      <c r="F266" s="447">
        <v>60</v>
      </c>
      <c r="G266" s="448"/>
      <c r="H266" s="449"/>
      <c r="I266" s="102"/>
      <c r="J266" s="102"/>
      <c r="K266" s="450" t="s">
        <v>347</v>
      </c>
      <c r="L266" s="451"/>
      <c r="M266" s="451"/>
      <c r="N266" s="452"/>
      <c r="O266" s="453"/>
      <c r="P266" s="454"/>
      <c r="Q266" s="600">
        <f t="shared" si="21"/>
        <v>0</v>
      </c>
      <c r="R266" s="154"/>
      <c r="S266" s="230"/>
      <c r="T266" s="230"/>
      <c r="U266" s="230"/>
      <c r="V266" s="230"/>
    </row>
    <row r="267" spans="1:22" s="83" customFormat="1" ht="19.5" customHeight="1" thickBot="1">
      <c r="A267" s="383" t="s">
        <v>348</v>
      </c>
      <c r="B267" s="384"/>
      <c r="C267" s="384"/>
      <c r="D267" s="384"/>
      <c r="E267" s="455"/>
      <c r="F267" s="456">
        <v>60</v>
      </c>
      <c r="G267" s="457"/>
      <c r="H267" s="458"/>
      <c r="I267" s="102"/>
      <c r="J267" s="102"/>
      <c r="K267" s="459" t="s">
        <v>348</v>
      </c>
      <c r="L267" s="460"/>
      <c r="M267" s="460"/>
      <c r="N267" s="461"/>
      <c r="O267" s="462"/>
      <c r="P267" s="463"/>
      <c r="Q267" s="601">
        <f t="shared" si="21"/>
        <v>0</v>
      </c>
      <c r="R267" s="154"/>
      <c r="S267" s="230"/>
      <c r="T267" s="230"/>
      <c r="U267" s="230"/>
      <c r="V267" s="230"/>
    </row>
    <row r="268" spans="1:22" s="83" customFormat="1" ht="19.5" customHeight="1" thickBot="1">
      <c r="A268" s="335" t="s">
        <v>575</v>
      </c>
      <c r="B268" s="336"/>
      <c r="C268" s="336"/>
      <c r="D268" s="336"/>
      <c r="E268" s="336"/>
      <c r="F268" s="284"/>
      <c r="G268" s="284"/>
      <c r="H268" s="338"/>
      <c r="I268" s="285" t="s">
        <v>295</v>
      </c>
      <c r="J268" s="286"/>
      <c r="K268" s="408" t="s">
        <v>151</v>
      </c>
      <c r="L268" s="409"/>
      <c r="M268" s="409"/>
      <c r="N268" s="409"/>
      <c r="O268" s="409"/>
      <c r="P268" s="409"/>
      <c r="Q268" s="495"/>
      <c r="R268" s="154"/>
      <c r="S268" s="230"/>
      <c r="T268" s="230"/>
      <c r="U268" s="230"/>
      <c r="V268" s="230"/>
    </row>
    <row r="269" spans="1:22" s="83" customFormat="1" ht="14.25" customHeight="1" thickBot="1">
      <c r="A269" s="281" t="s">
        <v>21</v>
      </c>
      <c r="B269" s="413"/>
      <c r="C269" s="413"/>
      <c r="D269" s="413"/>
      <c r="E269" s="413"/>
      <c r="F269" s="340" t="s">
        <v>158</v>
      </c>
      <c r="G269" s="342" t="s">
        <v>159</v>
      </c>
      <c r="H269" s="534" t="s">
        <v>166</v>
      </c>
      <c r="I269" s="289"/>
      <c r="J269" s="288"/>
      <c r="K269" s="317"/>
      <c r="L269" s="409"/>
      <c r="M269" s="409"/>
      <c r="N269" s="409"/>
      <c r="O269" s="409"/>
      <c r="P269" s="409"/>
      <c r="Q269" s="412"/>
      <c r="R269" s="154"/>
      <c r="S269" s="230"/>
      <c r="T269" s="230"/>
      <c r="U269" s="230"/>
      <c r="V269" s="230"/>
    </row>
    <row r="270" spans="1:22" s="83" customFormat="1" ht="14.25" customHeight="1">
      <c r="A270" s="415"/>
      <c r="B270" s="416"/>
      <c r="C270" s="416"/>
      <c r="D270" s="416"/>
      <c r="E270" s="418"/>
      <c r="F270" s="355"/>
      <c r="G270" s="357"/>
      <c r="H270" s="535"/>
      <c r="I270" s="289"/>
      <c r="J270" s="288"/>
      <c r="K270" s="425" t="s">
        <v>21</v>
      </c>
      <c r="L270" s="314" t="s">
        <v>64</v>
      </c>
      <c r="M270" s="315"/>
      <c r="N270" s="315"/>
      <c r="O270" s="315"/>
      <c r="P270" s="316"/>
      <c r="Q270" s="426" t="s">
        <v>65</v>
      </c>
      <c r="R270" s="154"/>
      <c r="S270" s="230"/>
      <c r="T270" s="230"/>
      <c r="U270" s="230"/>
      <c r="V270" s="230"/>
    </row>
    <row r="271" spans="1:22" s="83" customFormat="1" ht="31.5" customHeight="1" thickBot="1">
      <c r="A271" s="415"/>
      <c r="B271" s="418"/>
      <c r="C271" s="418"/>
      <c r="D271" s="418"/>
      <c r="E271" s="418"/>
      <c r="F271" s="341"/>
      <c r="G271" s="343"/>
      <c r="H271" s="536"/>
      <c r="I271" s="289"/>
      <c r="J271" s="288"/>
      <c r="K271" s="428"/>
      <c r="L271" s="537">
        <v>12</v>
      </c>
      <c r="M271" s="538"/>
      <c r="N271" s="538">
        <v>50</v>
      </c>
      <c r="O271" s="538"/>
      <c r="P271" s="165" t="s">
        <v>166</v>
      </c>
      <c r="Q271" s="604"/>
      <c r="R271" s="154"/>
      <c r="S271" s="230"/>
      <c r="T271" s="230"/>
      <c r="U271" s="230"/>
      <c r="V271" s="230"/>
    </row>
    <row r="272" spans="1:22" s="83" customFormat="1" ht="19.5" customHeight="1">
      <c r="A272" s="368" t="s">
        <v>496</v>
      </c>
      <c r="B272" s="500"/>
      <c r="C272" s="500"/>
      <c r="D272" s="500"/>
      <c r="E272" s="501"/>
      <c r="F272" s="151">
        <v>90</v>
      </c>
      <c r="G272" s="130">
        <v>250</v>
      </c>
      <c r="H272" s="131">
        <f>(G272/50)*90%</f>
        <v>4.5</v>
      </c>
      <c r="I272" s="289"/>
      <c r="J272" s="289"/>
      <c r="K272" s="140" t="s">
        <v>496</v>
      </c>
      <c r="L272" s="502"/>
      <c r="M272" s="503"/>
      <c r="N272" s="539"/>
      <c r="O272" s="539"/>
      <c r="P272" s="11"/>
      <c r="Q272" s="596">
        <f>SUM(+F272*L272+G272*N272+(H272*P272-IF(AND(51&lt;=P272,P272&lt;100),P272*H272*1%,IF(AND(100&lt;=P272,P272&lt;300),P272*H272*4%,IF(AND(300&lt;=P272,P272&lt;500),P272*H272*8%,IF(AND(500&lt;=P272,P272&lt;1000),P272*H272*10%,IF(P272&gt;=1000,P272*H272*15%,0)))))))</f>
        <v>0</v>
      </c>
      <c r="R272" s="154"/>
      <c r="S272" s="230"/>
      <c r="T272" s="230"/>
      <c r="U272" s="230"/>
      <c r="V272" s="230"/>
    </row>
    <row r="273" spans="1:22" s="83" customFormat="1" ht="19.5" customHeight="1" thickBot="1">
      <c r="A273" s="374" t="s">
        <v>495</v>
      </c>
      <c r="B273" s="375"/>
      <c r="C273" s="375"/>
      <c r="D273" s="375"/>
      <c r="E273" s="446"/>
      <c r="F273" s="152">
        <v>90</v>
      </c>
      <c r="G273" s="101">
        <v>250</v>
      </c>
      <c r="H273" s="132">
        <f aca="true" t="shared" si="22" ref="H273:H301">(G273/50)*90%</f>
        <v>4.5</v>
      </c>
      <c r="I273" s="290"/>
      <c r="J273" s="290"/>
      <c r="K273" s="141" t="s">
        <v>495</v>
      </c>
      <c r="L273" s="498"/>
      <c r="M273" s="378"/>
      <c r="N273" s="379"/>
      <c r="O273" s="379"/>
      <c r="P273" s="9"/>
      <c r="Q273" s="596">
        <f aca="true" t="shared" si="23" ref="Q273:Q301">SUM(+F273*L273+G273*N273+(H273*P273-IF(AND(51&lt;=P273,P273&lt;100),P273*H273*1%,IF(AND(100&lt;=P273,P273&lt;300),P273*H273*4%,IF(AND(300&lt;=P273,P273&lt;500),P273*H273*8%,IF(AND(500&lt;=P273,P273&lt;1000),P273*H273*10%,IF(P273&gt;=1000,P273*H273*15%,0)))))))</f>
        <v>0</v>
      </c>
      <c r="R273" s="154"/>
      <c r="S273" s="230"/>
      <c r="T273" s="230"/>
      <c r="U273" s="230"/>
      <c r="V273" s="230"/>
    </row>
    <row r="274" spans="1:22" s="83" customFormat="1" ht="19.5" customHeight="1">
      <c r="A274" s="374" t="s">
        <v>494</v>
      </c>
      <c r="B274" s="375"/>
      <c r="C274" s="375"/>
      <c r="D274" s="375"/>
      <c r="E274" s="446"/>
      <c r="F274" s="152">
        <v>90</v>
      </c>
      <c r="G274" s="101">
        <v>250</v>
      </c>
      <c r="H274" s="132">
        <f t="shared" si="22"/>
        <v>4.5</v>
      </c>
      <c r="I274" s="102"/>
      <c r="J274" s="102"/>
      <c r="K274" s="141" t="s">
        <v>494</v>
      </c>
      <c r="L274" s="498"/>
      <c r="M274" s="378"/>
      <c r="N274" s="379"/>
      <c r="O274" s="379"/>
      <c r="P274" s="9"/>
      <c r="Q274" s="596">
        <f t="shared" si="23"/>
        <v>0</v>
      </c>
      <c r="R274" s="154"/>
      <c r="S274" s="230"/>
      <c r="T274" s="230"/>
      <c r="U274" s="230"/>
      <c r="V274" s="230"/>
    </row>
    <row r="275" spans="1:22" s="83" customFormat="1" ht="19.5" customHeight="1">
      <c r="A275" s="374" t="s">
        <v>492</v>
      </c>
      <c r="B275" s="375"/>
      <c r="C275" s="375"/>
      <c r="D275" s="375"/>
      <c r="E275" s="446"/>
      <c r="F275" s="152">
        <v>90</v>
      </c>
      <c r="G275" s="101">
        <v>250</v>
      </c>
      <c r="H275" s="132">
        <f t="shared" si="22"/>
        <v>4.5</v>
      </c>
      <c r="I275" s="102"/>
      <c r="J275" s="102"/>
      <c r="K275" s="141" t="s">
        <v>492</v>
      </c>
      <c r="L275" s="498"/>
      <c r="M275" s="378"/>
      <c r="N275" s="379"/>
      <c r="O275" s="379"/>
      <c r="P275" s="9"/>
      <c r="Q275" s="596">
        <f t="shared" si="23"/>
        <v>0</v>
      </c>
      <c r="R275" s="154"/>
      <c r="S275" s="230"/>
      <c r="T275" s="230"/>
      <c r="U275" s="230"/>
      <c r="V275" s="230"/>
    </row>
    <row r="276" spans="1:22" s="83" customFormat="1" ht="19.5" customHeight="1">
      <c r="A276" s="374" t="s">
        <v>493</v>
      </c>
      <c r="B276" s="375"/>
      <c r="C276" s="375"/>
      <c r="D276" s="375"/>
      <c r="E276" s="446"/>
      <c r="F276" s="152">
        <v>90</v>
      </c>
      <c r="G276" s="101">
        <v>250</v>
      </c>
      <c r="H276" s="132">
        <f t="shared" si="22"/>
        <v>4.5</v>
      </c>
      <c r="I276" s="102"/>
      <c r="J276" s="102"/>
      <c r="K276" s="141" t="s">
        <v>493</v>
      </c>
      <c r="L276" s="498"/>
      <c r="M276" s="378"/>
      <c r="N276" s="379"/>
      <c r="O276" s="379"/>
      <c r="P276" s="9"/>
      <c r="Q276" s="596">
        <f t="shared" si="23"/>
        <v>0</v>
      </c>
      <c r="R276" s="154"/>
      <c r="S276" s="230"/>
      <c r="T276" s="230"/>
      <c r="U276" s="230"/>
      <c r="V276" s="230"/>
    </row>
    <row r="277" spans="1:22" s="83" customFormat="1" ht="19.5" customHeight="1">
      <c r="A277" s="374" t="s">
        <v>510</v>
      </c>
      <c r="B277" s="375"/>
      <c r="C277" s="375"/>
      <c r="D277" s="375"/>
      <c r="E277" s="446"/>
      <c r="F277" s="152">
        <v>90</v>
      </c>
      <c r="G277" s="101">
        <v>250</v>
      </c>
      <c r="H277" s="132">
        <f t="shared" si="22"/>
        <v>4.5</v>
      </c>
      <c r="I277" s="102"/>
      <c r="J277" s="102"/>
      <c r="K277" s="141" t="s">
        <v>510</v>
      </c>
      <c r="L277" s="498"/>
      <c r="M277" s="378"/>
      <c r="N277" s="379"/>
      <c r="O277" s="379"/>
      <c r="P277" s="9"/>
      <c r="Q277" s="596">
        <f>SUM(+F277*L277+G277*N277+(H277*P277-IF(AND(51&lt;=P277,P277&lt;100),P277*H277*1%,IF(AND(100&lt;=P277,P277&lt;300),P277*H277*4%,IF(AND(300&lt;=P277,P277&lt;500),P277*H277*8%,IF(AND(500&lt;=P277,P277&lt;1000),P277*H277*10%,IF(P277&gt;=1000,P277*H277*15%,0)))))))</f>
        <v>0</v>
      </c>
      <c r="R277" s="154"/>
      <c r="S277" s="230"/>
      <c r="T277" s="230"/>
      <c r="U277" s="230"/>
      <c r="V277" s="230"/>
    </row>
    <row r="278" spans="1:22" s="83" customFormat="1" ht="19.5" customHeight="1">
      <c r="A278" s="374" t="s">
        <v>511</v>
      </c>
      <c r="B278" s="375"/>
      <c r="C278" s="375"/>
      <c r="D278" s="375"/>
      <c r="E278" s="446"/>
      <c r="F278" s="152">
        <v>90</v>
      </c>
      <c r="G278" s="101">
        <v>250</v>
      </c>
      <c r="H278" s="132">
        <f t="shared" si="22"/>
        <v>4.5</v>
      </c>
      <c r="I278" s="102"/>
      <c r="J278" s="102"/>
      <c r="K278" s="141" t="s">
        <v>511</v>
      </c>
      <c r="L278" s="498"/>
      <c r="M278" s="378"/>
      <c r="N278" s="379"/>
      <c r="O278" s="379"/>
      <c r="P278" s="9"/>
      <c r="Q278" s="596">
        <f t="shared" si="23"/>
        <v>0</v>
      </c>
      <c r="R278" s="154"/>
      <c r="S278" s="230"/>
      <c r="T278" s="230"/>
      <c r="U278" s="230"/>
      <c r="V278" s="230"/>
    </row>
    <row r="279" spans="1:22" s="83" customFormat="1" ht="19.5" customHeight="1">
      <c r="A279" s="374" t="s">
        <v>527</v>
      </c>
      <c r="B279" s="375"/>
      <c r="C279" s="375"/>
      <c r="D279" s="375"/>
      <c r="E279" s="446"/>
      <c r="F279" s="152">
        <v>90</v>
      </c>
      <c r="G279" s="101">
        <v>250</v>
      </c>
      <c r="H279" s="132">
        <f t="shared" si="22"/>
        <v>4.5</v>
      </c>
      <c r="I279" s="102"/>
      <c r="J279" s="102"/>
      <c r="K279" s="141" t="s">
        <v>527</v>
      </c>
      <c r="L279" s="498"/>
      <c r="M279" s="378"/>
      <c r="N279" s="379"/>
      <c r="O279" s="379"/>
      <c r="P279" s="9"/>
      <c r="Q279" s="596">
        <f>SUM(+F279*L279+G279*N279+(H279*P279-IF(AND(51&lt;=P279,P279&lt;100),P279*H279*1%,IF(AND(100&lt;=P279,P279&lt;300),P279*H279*4%,IF(AND(300&lt;=P279,P279&lt;500),P279*H279*8%,IF(AND(500&lt;=P279,P279&lt;1000),P279*H279*10%,IF(P279&gt;=1000,P279*H279*15%,0)))))))</f>
        <v>0</v>
      </c>
      <c r="R279" s="154"/>
      <c r="S279" s="230"/>
      <c r="T279" s="230"/>
      <c r="U279" s="230"/>
      <c r="V279" s="230"/>
    </row>
    <row r="280" spans="1:22" s="83" customFormat="1" ht="19.5" customHeight="1">
      <c r="A280" s="374" t="s">
        <v>528</v>
      </c>
      <c r="B280" s="375"/>
      <c r="C280" s="375"/>
      <c r="D280" s="375"/>
      <c r="E280" s="446"/>
      <c r="F280" s="152">
        <v>90</v>
      </c>
      <c r="G280" s="101">
        <v>250</v>
      </c>
      <c r="H280" s="132">
        <f t="shared" si="22"/>
        <v>4.5</v>
      </c>
      <c r="I280" s="102"/>
      <c r="J280" s="102"/>
      <c r="K280" s="141" t="s">
        <v>528</v>
      </c>
      <c r="L280" s="498"/>
      <c r="M280" s="378"/>
      <c r="N280" s="379"/>
      <c r="O280" s="379"/>
      <c r="P280" s="9"/>
      <c r="Q280" s="596">
        <f t="shared" si="23"/>
        <v>0</v>
      </c>
      <c r="R280" s="154"/>
      <c r="S280" s="230"/>
      <c r="T280" s="230"/>
      <c r="U280" s="230"/>
      <c r="V280" s="230"/>
    </row>
    <row r="281" spans="1:22" s="83" customFormat="1" ht="19.5" customHeight="1">
      <c r="A281" s="374" t="s">
        <v>529</v>
      </c>
      <c r="B281" s="375"/>
      <c r="C281" s="375"/>
      <c r="D281" s="375"/>
      <c r="E281" s="446"/>
      <c r="F281" s="152">
        <v>180</v>
      </c>
      <c r="G281" s="101">
        <v>500</v>
      </c>
      <c r="H281" s="132">
        <f t="shared" si="22"/>
        <v>9</v>
      </c>
      <c r="I281" s="102"/>
      <c r="J281" s="102"/>
      <c r="K281" s="141" t="s">
        <v>529</v>
      </c>
      <c r="L281" s="498"/>
      <c r="M281" s="378"/>
      <c r="N281" s="379"/>
      <c r="O281" s="379"/>
      <c r="P281" s="9"/>
      <c r="Q281" s="596">
        <f>SUM(+F281*L281+G281*N281+(H281*P281-IF(AND(51&lt;=P281,P281&lt;100),P281*H281*1%,IF(AND(100&lt;=P281,P281&lt;300),P281*H281*4%,IF(AND(300&lt;=P281,P281&lt;500),P281*H281*8%,IF(AND(500&lt;=P281,P281&lt;1000),P281*H281*10%,IF(P281&gt;=1000,P281*H281*15%,0)))))))</f>
        <v>0</v>
      </c>
      <c r="R281" s="154"/>
      <c r="S281" s="230"/>
      <c r="T281" s="230"/>
      <c r="U281" s="230"/>
      <c r="V281" s="230"/>
    </row>
    <row r="282" spans="1:22" s="83" customFormat="1" ht="19.5" customHeight="1">
      <c r="A282" s="374" t="s">
        <v>530</v>
      </c>
      <c r="B282" s="375"/>
      <c r="C282" s="375"/>
      <c r="D282" s="375"/>
      <c r="E282" s="446"/>
      <c r="F282" s="152">
        <v>90</v>
      </c>
      <c r="G282" s="101">
        <v>250</v>
      </c>
      <c r="H282" s="132">
        <f t="shared" si="22"/>
        <v>4.5</v>
      </c>
      <c r="I282" s="102"/>
      <c r="J282" s="102"/>
      <c r="K282" s="141" t="s">
        <v>530</v>
      </c>
      <c r="L282" s="498"/>
      <c r="M282" s="378"/>
      <c r="N282" s="379"/>
      <c r="O282" s="379"/>
      <c r="P282" s="9"/>
      <c r="Q282" s="596">
        <f t="shared" si="23"/>
        <v>0</v>
      </c>
      <c r="R282" s="154"/>
      <c r="S282" s="230"/>
      <c r="T282" s="230"/>
      <c r="U282" s="230"/>
      <c r="V282" s="230"/>
    </row>
    <row r="283" spans="1:22" s="83" customFormat="1" ht="19.5" customHeight="1">
      <c r="A283" s="374" t="s">
        <v>531</v>
      </c>
      <c r="B283" s="375"/>
      <c r="C283" s="375"/>
      <c r="D283" s="375"/>
      <c r="E283" s="446"/>
      <c r="F283" s="152">
        <v>90</v>
      </c>
      <c r="G283" s="101">
        <v>250</v>
      </c>
      <c r="H283" s="132">
        <f t="shared" si="22"/>
        <v>4.5</v>
      </c>
      <c r="I283" s="102"/>
      <c r="J283" s="102"/>
      <c r="K283" s="141" t="s">
        <v>531</v>
      </c>
      <c r="L283" s="498"/>
      <c r="M283" s="378"/>
      <c r="N283" s="379"/>
      <c r="O283" s="379"/>
      <c r="P283" s="9"/>
      <c r="Q283" s="596">
        <f t="shared" si="23"/>
        <v>0</v>
      </c>
      <c r="R283" s="154"/>
      <c r="S283" s="230"/>
      <c r="T283" s="230"/>
      <c r="U283" s="230"/>
      <c r="V283" s="230"/>
    </row>
    <row r="284" spans="1:22" s="83" customFormat="1" ht="19.5" customHeight="1">
      <c r="A284" s="450" t="s">
        <v>541</v>
      </c>
      <c r="B284" s="451"/>
      <c r="C284" s="451"/>
      <c r="D284" s="451"/>
      <c r="E284" s="452"/>
      <c r="F284" s="152">
        <v>180</v>
      </c>
      <c r="G284" s="101">
        <v>500</v>
      </c>
      <c r="H284" s="132">
        <f t="shared" si="22"/>
        <v>9</v>
      </c>
      <c r="I284" s="102"/>
      <c r="J284" s="102"/>
      <c r="K284" s="141" t="s">
        <v>541</v>
      </c>
      <c r="L284" s="498"/>
      <c r="M284" s="378"/>
      <c r="N284" s="379"/>
      <c r="O284" s="379"/>
      <c r="P284" s="9"/>
      <c r="Q284" s="596">
        <f>SUM(+F284*L284+G284*N284+(H284*P284-IF(AND(51&lt;=P284,P284&lt;100),P284*H284*1%,IF(AND(100&lt;=P284,P284&lt;300),P284*H284*4%,IF(AND(300&lt;=P284,P284&lt;500),P284*H284*8%,IF(AND(500&lt;=P284,P284&lt;1000),P284*H284*10%,IF(P284&gt;=1000,P284*H284*15%,0)))))))</f>
        <v>0</v>
      </c>
      <c r="R284" s="154"/>
      <c r="S284" s="230"/>
      <c r="T284" s="230"/>
      <c r="U284" s="230"/>
      <c r="V284" s="230"/>
    </row>
    <row r="285" spans="1:22" s="83" customFormat="1" ht="19.5" customHeight="1">
      <c r="A285" s="450" t="s">
        <v>532</v>
      </c>
      <c r="B285" s="451"/>
      <c r="C285" s="451"/>
      <c r="D285" s="451"/>
      <c r="E285" s="452"/>
      <c r="F285" s="152">
        <v>90</v>
      </c>
      <c r="G285" s="101">
        <v>250</v>
      </c>
      <c r="H285" s="132">
        <f t="shared" si="22"/>
        <v>4.5</v>
      </c>
      <c r="I285" s="102"/>
      <c r="J285" s="102"/>
      <c r="K285" s="141" t="s">
        <v>532</v>
      </c>
      <c r="L285" s="498"/>
      <c r="M285" s="378"/>
      <c r="N285" s="379"/>
      <c r="O285" s="379"/>
      <c r="P285" s="9"/>
      <c r="Q285" s="596">
        <f t="shared" si="23"/>
        <v>0</v>
      </c>
      <c r="R285" s="154"/>
      <c r="S285" s="230"/>
      <c r="T285" s="230"/>
      <c r="U285" s="230"/>
      <c r="V285" s="230"/>
    </row>
    <row r="286" spans="1:22" s="83" customFormat="1" ht="19.5" customHeight="1">
      <c r="A286" s="450" t="s">
        <v>533</v>
      </c>
      <c r="B286" s="451"/>
      <c r="C286" s="451"/>
      <c r="D286" s="451"/>
      <c r="E286" s="452"/>
      <c r="F286" s="152">
        <v>90</v>
      </c>
      <c r="G286" s="101">
        <v>250</v>
      </c>
      <c r="H286" s="132">
        <f t="shared" si="22"/>
        <v>4.5</v>
      </c>
      <c r="I286" s="102"/>
      <c r="J286" s="102"/>
      <c r="K286" s="141" t="s">
        <v>533</v>
      </c>
      <c r="L286" s="498"/>
      <c r="M286" s="378"/>
      <c r="N286" s="379"/>
      <c r="O286" s="379"/>
      <c r="P286" s="9"/>
      <c r="Q286" s="596">
        <f t="shared" si="23"/>
        <v>0</v>
      </c>
      <c r="R286" s="154"/>
      <c r="S286" s="230"/>
      <c r="T286" s="230"/>
      <c r="U286" s="230"/>
      <c r="V286" s="230"/>
    </row>
    <row r="287" spans="1:22" s="83" customFormat="1" ht="19.5" customHeight="1">
      <c r="A287" s="450" t="s">
        <v>534</v>
      </c>
      <c r="B287" s="451"/>
      <c r="C287" s="451"/>
      <c r="D287" s="451"/>
      <c r="E287" s="452"/>
      <c r="F287" s="152">
        <v>90</v>
      </c>
      <c r="G287" s="101">
        <v>250</v>
      </c>
      <c r="H287" s="132">
        <f t="shared" si="22"/>
        <v>4.5</v>
      </c>
      <c r="I287" s="102"/>
      <c r="J287" s="102"/>
      <c r="K287" s="141" t="s">
        <v>534</v>
      </c>
      <c r="L287" s="498"/>
      <c r="M287" s="378"/>
      <c r="N287" s="379"/>
      <c r="O287" s="379"/>
      <c r="P287" s="9"/>
      <c r="Q287" s="596">
        <f t="shared" si="23"/>
        <v>0</v>
      </c>
      <c r="R287" s="154"/>
      <c r="S287" s="230"/>
      <c r="T287" s="230"/>
      <c r="U287" s="230"/>
      <c r="V287" s="230"/>
    </row>
    <row r="288" spans="1:22" s="83" customFormat="1" ht="19.5" customHeight="1">
      <c r="A288" s="450" t="s">
        <v>556</v>
      </c>
      <c r="B288" s="451"/>
      <c r="C288" s="451"/>
      <c r="D288" s="451"/>
      <c r="E288" s="452"/>
      <c r="F288" s="152">
        <v>220</v>
      </c>
      <c r="G288" s="101">
        <v>700</v>
      </c>
      <c r="H288" s="132">
        <f t="shared" si="22"/>
        <v>12.6</v>
      </c>
      <c r="I288" s="102"/>
      <c r="J288" s="102"/>
      <c r="K288" s="141" t="s">
        <v>556</v>
      </c>
      <c r="L288" s="498"/>
      <c r="M288" s="378"/>
      <c r="N288" s="379"/>
      <c r="O288" s="379"/>
      <c r="P288" s="9"/>
      <c r="Q288" s="596">
        <f>SUM(+F288*L288+G288*N288+(H288*P288-IF(AND(51&lt;=P288,P288&lt;100),P288*H288*1%,IF(AND(100&lt;=P288,P288&lt;300),P288*H288*4%,IF(AND(300&lt;=P288,P288&lt;500),P288*H288*8%,IF(AND(500&lt;=P288,P288&lt;1000),P288*H288*10%,IF(P288&gt;=1000,P288*H288*15%,0)))))))</f>
        <v>0</v>
      </c>
      <c r="R288" s="154"/>
      <c r="S288" s="230"/>
      <c r="T288" s="230"/>
      <c r="U288" s="230"/>
      <c r="V288" s="230"/>
    </row>
    <row r="289" spans="1:22" s="83" customFormat="1" ht="19.5" customHeight="1">
      <c r="A289" s="450" t="s">
        <v>558</v>
      </c>
      <c r="B289" s="451"/>
      <c r="C289" s="451"/>
      <c r="D289" s="451"/>
      <c r="E289" s="452"/>
      <c r="F289" s="152">
        <v>90</v>
      </c>
      <c r="G289" s="101">
        <v>700</v>
      </c>
      <c r="H289" s="132">
        <f t="shared" si="22"/>
        <v>12.6</v>
      </c>
      <c r="I289" s="102"/>
      <c r="J289" s="102"/>
      <c r="K289" s="141" t="s">
        <v>556</v>
      </c>
      <c r="L289" s="498"/>
      <c r="M289" s="378"/>
      <c r="N289" s="379"/>
      <c r="O289" s="379"/>
      <c r="P289" s="9"/>
      <c r="Q289" s="596">
        <f>SUM(+F289*L289+G289*N289+(H289*P289-IF(AND(51&lt;=P289,P289&lt;100),P289*H289*1%,IF(AND(100&lt;=P289,P289&lt;300),P289*H289*4%,IF(AND(300&lt;=P289,P289&lt;500),P289*H289*8%,IF(AND(500&lt;=P289,P289&lt;1000),P289*H289*10%,IF(P289&gt;=1000,P289*H289*15%,0)))))))</f>
        <v>0</v>
      </c>
      <c r="R289" s="154"/>
      <c r="S289" s="230"/>
      <c r="T289" s="230"/>
      <c r="U289" s="230"/>
      <c r="V289" s="230"/>
    </row>
    <row r="290" spans="1:22" s="83" customFormat="1" ht="19.5" customHeight="1">
      <c r="A290" s="450" t="s">
        <v>559</v>
      </c>
      <c r="B290" s="451"/>
      <c r="C290" s="451"/>
      <c r="D290" s="451"/>
      <c r="E290" s="452"/>
      <c r="F290" s="152">
        <v>90</v>
      </c>
      <c r="G290" s="101">
        <v>250</v>
      </c>
      <c r="H290" s="132">
        <f t="shared" si="22"/>
        <v>4.5</v>
      </c>
      <c r="I290" s="102"/>
      <c r="J290" s="102"/>
      <c r="K290" s="141" t="s">
        <v>559</v>
      </c>
      <c r="L290" s="498"/>
      <c r="M290" s="378"/>
      <c r="N290" s="379"/>
      <c r="O290" s="379"/>
      <c r="P290" s="9"/>
      <c r="Q290" s="596">
        <f>SUM(+F290*L290+G290*N290+(H290*P290-IF(AND(51&lt;=P290,P290&lt;100),P290*H290*1%,IF(AND(100&lt;=P290,P290&lt;300),P290*H290*4%,IF(AND(300&lt;=P290,P290&lt;500),P290*H290*8%,IF(AND(500&lt;=P290,P290&lt;1000),P290*H290*10%,IF(P290&gt;=1000,P290*H290*15%,0)))))))</f>
        <v>0</v>
      </c>
      <c r="R290" s="154"/>
      <c r="S290" s="230"/>
      <c r="T290" s="230"/>
      <c r="U290" s="230"/>
      <c r="V290" s="230"/>
    </row>
    <row r="291" spans="1:22" s="83" customFormat="1" ht="19.5" customHeight="1">
      <c r="A291" s="450" t="s">
        <v>535</v>
      </c>
      <c r="B291" s="451"/>
      <c r="C291" s="451"/>
      <c r="D291" s="451"/>
      <c r="E291" s="452"/>
      <c r="F291" s="152">
        <v>90</v>
      </c>
      <c r="G291" s="101">
        <v>250</v>
      </c>
      <c r="H291" s="132">
        <f t="shared" si="22"/>
        <v>4.5</v>
      </c>
      <c r="I291" s="102"/>
      <c r="J291" s="102"/>
      <c r="K291" s="141" t="s">
        <v>535</v>
      </c>
      <c r="L291" s="498"/>
      <c r="M291" s="378"/>
      <c r="N291" s="379"/>
      <c r="O291" s="379"/>
      <c r="P291" s="9"/>
      <c r="Q291" s="596">
        <f t="shared" si="23"/>
        <v>0</v>
      </c>
      <c r="R291" s="154"/>
      <c r="S291" s="230"/>
      <c r="T291" s="230"/>
      <c r="U291" s="230"/>
      <c r="V291" s="230"/>
    </row>
    <row r="292" spans="1:22" s="83" customFormat="1" ht="19.5" customHeight="1">
      <c r="A292" s="450" t="s">
        <v>536</v>
      </c>
      <c r="B292" s="451"/>
      <c r="C292" s="451"/>
      <c r="D292" s="451"/>
      <c r="E292" s="452"/>
      <c r="F292" s="152">
        <v>90</v>
      </c>
      <c r="G292" s="101">
        <v>250</v>
      </c>
      <c r="H292" s="132">
        <f t="shared" si="22"/>
        <v>4.5</v>
      </c>
      <c r="I292" s="102"/>
      <c r="J292" s="102"/>
      <c r="K292" s="141" t="s">
        <v>536</v>
      </c>
      <c r="L292" s="498"/>
      <c r="M292" s="378"/>
      <c r="N292" s="379"/>
      <c r="O292" s="379"/>
      <c r="P292" s="9"/>
      <c r="Q292" s="596">
        <f t="shared" si="23"/>
        <v>0</v>
      </c>
      <c r="R292" s="154"/>
      <c r="S292" s="230"/>
      <c r="T292" s="230"/>
      <c r="U292" s="230"/>
      <c r="V292" s="230"/>
    </row>
    <row r="293" spans="1:22" s="83" customFormat="1" ht="19.5" customHeight="1">
      <c r="A293" s="450" t="s">
        <v>561</v>
      </c>
      <c r="B293" s="451"/>
      <c r="C293" s="451"/>
      <c r="D293" s="451"/>
      <c r="E293" s="452"/>
      <c r="F293" s="152">
        <v>90</v>
      </c>
      <c r="G293" s="101">
        <v>250</v>
      </c>
      <c r="H293" s="132">
        <f t="shared" si="22"/>
        <v>4.5</v>
      </c>
      <c r="I293" s="102"/>
      <c r="J293" s="102"/>
      <c r="K293" s="141" t="s">
        <v>561</v>
      </c>
      <c r="L293" s="498"/>
      <c r="M293" s="378"/>
      <c r="N293" s="379"/>
      <c r="O293" s="379"/>
      <c r="P293" s="9"/>
      <c r="Q293" s="596">
        <f>SUM(+F293*L293+G293*N293+(H293*P293-IF(AND(51&lt;=P293,P293&lt;100),P293*H293*1%,IF(AND(100&lt;=P293,P293&lt;300),P293*H293*4%,IF(AND(300&lt;=P293,P293&lt;500),P293*H293*8%,IF(AND(500&lt;=P293,P293&lt;1000),P293*H293*10%,IF(P293&gt;=1000,P293*H293*15%,0)))))))</f>
        <v>0</v>
      </c>
      <c r="R293" s="154"/>
      <c r="S293" s="230"/>
      <c r="T293" s="230"/>
      <c r="U293" s="230"/>
      <c r="V293" s="230"/>
    </row>
    <row r="294" spans="1:22" s="83" customFormat="1" ht="19.5" customHeight="1">
      <c r="A294" s="450" t="s">
        <v>562</v>
      </c>
      <c r="B294" s="451"/>
      <c r="C294" s="451"/>
      <c r="D294" s="451"/>
      <c r="E294" s="452"/>
      <c r="F294" s="152">
        <v>120</v>
      </c>
      <c r="G294" s="101">
        <v>330</v>
      </c>
      <c r="H294" s="132">
        <f t="shared" si="22"/>
        <v>5.9399999999999995</v>
      </c>
      <c r="I294" s="102"/>
      <c r="J294" s="102"/>
      <c r="K294" s="141" t="s">
        <v>562</v>
      </c>
      <c r="L294" s="498"/>
      <c r="M294" s="378"/>
      <c r="N294" s="379"/>
      <c r="O294" s="379"/>
      <c r="P294" s="9"/>
      <c r="Q294" s="596">
        <f>SUM(+F294*L294+G294*N294+(H294*P294-IF(AND(51&lt;=P294,P294&lt;100),P294*H294*1%,IF(AND(100&lt;=P294,P294&lt;300),P294*H294*4%,IF(AND(300&lt;=P294,P294&lt;500),P294*H294*8%,IF(AND(500&lt;=P294,P294&lt;1000),P294*H294*10%,IF(P294&gt;=1000,P294*H294*15%,0)))))))</f>
        <v>0</v>
      </c>
      <c r="R294" s="154"/>
      <c r="S294" s="230"/>
      <c r="T294" s="230"/>
      <c r="U294" s="230"/>
      <c r="V294" s="230"/>
    </row>
    <row r="295" spans="1:22" s="83" customFormat="1" ht="19.5" customHeight="1">
      <c r="A295" s="450" t="s">
        <v>563</v>
      </c>
      <c r="B295" s="451"/>
      <c r="C295" s="451"/>
      <c r="D295" s="451"/>
      <c r="E295" s="452"/>
      <c r="F295" s="152">
        <v>360</v>
      </c>
      <c r="G295" s="101">
        <v>1000</v>
      </c>
      <c r="H295" s="132">
        <f t="shared" si="22"/>
        <v>18</v>
      </c>
      <c r="I295" s="102"/>
      <c r="J295" s="102"/>
      <c r="K295" s="141" t="s">
        <v>563</v>
      </c>
      <c r="L295" s="498"/>
      <c r="M295" s="378"/>
      <c r="N295" s="379"/>
      <c r="O295" s="379"/>
      <c r="P295" s="9"/>
      <c r="Q295" s="596">
        <f>SUM(+F295*L295+G295*N295+(H295*P295-IF(AND(51&lt;=P295,P295&lt;100),P295*H295*1%,IF(AND(100&lt;=P295,P295&lt;300),P295*H295*4%,IF(AND(300&lt;=P295,P295&lt;500),P295*H295*8%,IF(AND(500&lt;=P295,P295&lt;1000),P295*H295*10%,IF(P295&gt;=1000,P295*H295*15%,0)))))))</f>
        <v>0</v>
      </c>
      <c r="R295" s="154"/>
      <c r="S295" s="230"/>
      <c r="T295" s="230"/>
      <c r="U295" s="230"/>
      <c r="V295" s="230"/>
    </row>
    <row r="296" spans="1:22" s="83" customFormat="1" ht="19.5" customHeight="1">
      <c r="A296" s="450" t="s">
        <v>537</v>
      </c>
      <c r="B296" s="451"/>
      <c r="C296" s="451"/>
      <c r="D296" s="451"/>
      <c r="E296" s="452"/>
      <c r="F296" s="152">
        <v>90</v>
      </c>
      <c r="G296" s="101">
        <v>250</v>
      </c>
      <c r="H296" s="132">
        <f t="shared" si="22"/>
        <v>4.5</v>
      </c>
      <c r="I296" s="102"/>
      <c r="J296" s="102"/>
      <c r="K296" s="141" t="s">
        <v>537</v>
      </c>
      <c r="L296" s="498"/>
      <c r="M296" s="378"/>
      <c r="N296" s="379"/>
      <c r="O296" s="379"/>
      <c r="P296" s="9"/>
      <c r="Q296" s="596">
        <f t="shared" si="23"/>
        <v>0</v>
      </c>
      <c r="R296" s="154"/>
      <c r="S296" s="230"/>
      <c r="T296" s="230"/>
      <c r="U296" s="230"/>
      <c r="V296" s="230"/>
    </row>
    <row r="297" spans="1:22" s="83" customFormat="1" ht="19.5" customHeight="1">
      <c r="A297" s="450" t="s">
        <v>566</v>
      </c>
      <c r="B297" s="451"/>
      <c r="C297" s="451"/>
      <c r="D297" s="451"/>
      <c r="E297" s="452"/>
      <c r="F297" s="152">
        <v>120</v>
      </c>
      <c r="G297" s="101">
        <v>330</v>
      </c>
      <c r="H297" s="132">
        <f t="shared" si="22"/>
        <v>5.9399999999999995</v>
      </c>
      <c r="I297" s="102"/>
      <c r="J297" s="102"/>
      <c r="K297" s="141" t="s">
        <v>566</v>
      </c>
      <c r="L297" s="498"/>
      <c r="M297" s="378"/>
      <c r="N297" s="379"/>
      <c r="O297" s="379"/>
      <c r="P297" s="9"/>
      <c r="Q297" s="596">
        <f>SUM(+F297*L297+G297*N297+(H297*P297-IF(AND(51&lt;=P297,P297&lt;100),P297*H297*1%,IF(AND(100&lt;=P297,P297&lt;300),P297*H297*4%,IF(AND(300&lt;=P297,P297&lt;500),P297*H297*8%,IF(AND(500&lt;=P297,P297&lt;1000),P297*H297*10%,IF(P297&gt;=1000,P297*H297*15%,0)))))))</f>
        <v>0</v>
      </c>
      <c r="R297" s="154"/>
      <c r="S297" s="230"/>
      <c r="T297" s="230"/>
      <c r="U297" s="230"/>
      <c r="V297" s="230"/>
    </row>
    <row r="298" spans="1:22" s="83" customFormat="1" ht="19.5" customHeight="1">
      <c r="A298" s="450" t="s">
        <v>538</v>
      </c>
      <c r="B298" s="451"/>
      <c r="C298" s="451"/>
      <c r="D298" s="451"/>
      <c r="E298" s="452"/>
      <c r="F298" s="152">
        <v>90</v>
      </c>
      <c r="G298" s="101">
        <v>250</v>
      </c>
      <c r="H298" s="132">
        <f t="shared" si="22"/>
        <v>4.5</v>
      </c>
      <c r="I298" s="102"/>
      <c r="J298" s="102"/>
      <c r="K298" s="141" t="s">
        <v>538</v>
      </c>
      <c r="L298" s="498"/>
      <c r="M298" s="378"/>
      <c r="N298" s="379"/>
      <c r="O298" s="379"/>
      <c r="P298" s="9"/>
      <c r="Q298" s="596">
        <f t="shared" si="23"/>
        <v>0</v>
      </c>
      <c r="R298" s="154"/>
      <c r="S298" s="230"/>
      <c r="T298" s="230"/>
      <c r="U298" s="230"/>
      <c r="V298" s="230"/>
    </row>
    <row r="299" spans="1:22" s="83" customFormat="1" ht="19.5" customHeight="1">
      <c r="A299" s="450" t="s">
        <v>539</v>
      </c>
      <c r="B299" s="451"/>
      <c r="C299" s="451"/>
      <c r="D299" s="451"/>
      <c r="E299" s="452"/>
      <c r="F299" s="152">
        <v>90</v>
      </c>
      <c r="G299" s="101">
        <v>250</v>
      </c>
      <c r="H299" s="132">
        <f t="shared" si="22"/>
        <v>4.5</v>
      </c>
      <c r="I299" s="102"/>
      <c r="J299" s="102"/>
      <c r="K299" s="141" t="s">
        <v>539</v>
      </c>
      <c r="L299" s="498"/>
      <c r="M299" s="378"/>
      <c r="N299" s="379"/>
      <c r="O299" s="379"/>
      <c r="P299" s="9"/>
      <c r="Q299" s="596">
        <f t="shared" si="23"/>
        <v>0</v>
      </c>
      <c r="R299" s="154"/>
      <c r="S299" s="230"/>
      <c r="T299" s="230"/>
      <c r="U299" s="230"/>
      <c r="V299" s="230"/>
    </row>
    <row r="300" spans="1:22" s="83" customFormat="1" ht="19.5" customHeight="1">
      <c r="A300" s="450" t="s">
        <v>540</v>
      </c>
      <c r="B300" s="451"/>
      <c r="C300" s="451"/>
      <c r="D300" s="451"/>
      <c r="E300" s="452"/>
      <c r="F300" s="152">
        <v>90</v>
      </c>
      <c r="G300" s="101">
        <v>250</v>
      </c>
      <c r="H300" s="132">
        <f t="shared" si="22"/>
        <v>4.5</v>
      </c>
      <c r="I300" s="102"/>
      <c r="J300" s="102"/>
      <c r="K300" s="141" t="s">
        <v>540</v>
      </c>
      <c r="L300" s="498"/>
      <c r="M300" s="378"/>
      <c r="N300" s="379"/>
      <c r="O300" s="379"/>
      <c r="P300" s="9"/>
      <c r="Q300" s="596">
        <f>SUM(+F300*L300+G300*N300+(H300*P300-IF(AND(51&lt;=P300,P300&lt;100),P300*H300*1%,IF(AND(100&lt;=P300,P300&lt;300),P300*H300*4%,IF(AND(300&lt;=P300,P300&lt;500),P300*H300*8%,IF(AND(500&lt;=P300,P300&lt;1000),P300*H300*10%,IF(P300&gt;=1000,P300*H300*15%,0)))))))</f>
        <v>0</v>
      </c>
      <c r="R300" s="154"/>
      <c r="S300" s="230"/>
      <c r="T300" s="230"/>
      <c r="U300" s="230"/>
      <c r="V300" s="230"/>
    </row>
    <row r="301" spans="1:22" s="83" customFormat="1" ht="19.5" customHeight="1" thickBot="1">
      <c r="A301" s="459" t="s">
        <v>568</v>
      </c>
      <c r="B301" s="460"/>
      <c r="C301" s="460"/>
      <c r="D301" s="460"/>
      <c r="E301" s="461"/>
      <c r="F301" s="153">
        <v>115</v>
      </c>
      <c r="G301" s="128">
        <v>325</v>
      </c>
      <c r="H301" s="135">
        <f t="shared" si="22"/>
        <v>5.8500000000000005</v>
      </c>
      <c r="I301" s="102"/>
      <c r="J301" s="102"/>
      <c r="K301" s="169" t="s">
        <v>568</v>
      </c>
      <c r="L301" s="507"/>
      <c r="M301" s="508"/>
      <c r="N301" s="540"/>
      <c r="O301" s="540"/>
      <c r="P301" s="14"/>
      <c r="Q301" s="596">
        <f t="shared" si="23"/>
        <v>0</v>
      </c>
      <c r="R301" s="154"/>
      <c r="S301" s="230"/>
      <c r="T301" s="230"/>
      <c r="U301" s="230"/>
      <c r="V301" s="230"/>
    </row>
    <row r="302" spans="1:22" s="83" customFormat="1" ht="19.5" customHeight="1" thickBot="1">
      <c r="A302" s="283" t="s">
        <v>574</v>
      </c>
      <c r="B302" s="284"/>
      <c r="C302" s="284"/>
      <c r="D302" s="284"/>
      <c r="E302" s="284"/>
      <c r="F302" s="284"/>
      <c r="G302" s="284"/>
      <c r="H302" s="284"/>
      <c r="I302" s="285" t="s">
        <v>296</v>
      </c>
      <c r="J302" s="286"/>
      <c r="K302" s="408" t="s">
        <v>293</v>
      </c>
      <c r="L302" s="409"/>
      <c r="M302" s="409"/>
      <c r="N302" s="409"/>
      <c r="O302" s="409"/>
      <c r="P302" s="409"/>
      <c r="Q302" s="410"/>
      <c r="R302" s="154"/>
      <c r="S302" s="230"/>
      <c r="T302" s="230"/>
      <c r="U302" s="230"/>
      <c r="V302" s="230"/>
    </row>
    <row r="303" spans="1:22" s="83" customFormat="1" ht="13.5" customHeight="1" thickBot="1">
      <c r="A303" s="281" t="s">
        <v>21</v>
      </c>
      <c r="B303" s="282"/>
      <c r="C303" s="282"/>
      <c r="D303" s="542" t="s">
        <v>289</v>
      </c>
      <c r="E303" s="543"/>
      <c r="F303" s="421" t="s">
        <v>282</v>
      </c>
      <c r="G303" s="546" t="s">
        <v>283</v>
      </c>
      <c r="H303" s="548" t="s">
        <v>284</v>
      </c>
      <c r="I303" s="287"/>
      <c r="J303" s="288"/>
      <c r="K303" s="317"/>
      <c r="L303" s="411"/>
      <c r="M303" s="411"/>
      <c r="N303" s="411"/>
      <c r="O303" s="411"/>
      <c r="P303" s="411"/>
      <c r="Q303" s="412"/>
      <c r="R303" s="154"/>
      <c r="S303" s="230"/>
      <c r="T303" s="230"/>
      <c r="U303" s="230"/>
      <c r="V303" s="230"/>
    </row>
    <row r="304" spans="1:22" s="83" customFormat="1" ht="13.5" customHeight="1" thickBot="1">
      <c r="A304" s="283"/>
      <c r="B304" s="284"/>
      <c r="C304" s="284"/>
      <c r="D304" s="544"/>
      <c r="E304" s="545"/>
      <c r="F304" s="424"/>
      <c r="G304" s="547"/>
      <c r="H304" s="549"/>
      <c r="I304" s="287"/>
      <c r="J304" s="288"/>
      <c r="K304" s="435" t="s">
        <v>21</v>
      </c>
      <c r="L304" s="475" t="s">
        <v>152</v>
      </c>
      <c r="M304" s="476"/>
      <c r="N304" s="476"/>
      <c r="O304" s="476"/>
      <c r="P304" s="477"/>
      <c r="Q304" s="425" t="s">
        <v>65</v>
      </c>
      <c r="R304" s="154"/>
      <c r="S304" s="230"/>
      <c r="T304" s="230"/>
      <c r="U304" s="230"/>
      <c r="V304" s="230"/>
    </row>
    <row r="305" spans="1:22" s="83" customFormat="1" ht="26.25" thickBot="1">
      <c r="A305" s="283"/>
      <c r="B305" s="284"/>
      <c r="C305" s="284"/>
      <c r="D305" s="544"/>
      <c r="E305" s="545"/>
      <c r="F305" s="424"/>
      <c r="G305" s="547"/>
      <c r="H305" s="549"/>
      <c r="I305" s="287"/>
      <c r="J305" s="288"/>
      <c r="K305" s="436"/>
      <c r="L305" s="428">
        <v>10</v>
      </c>
      <c r="M305" s="430"/>
      <c r="N305" s="428">
        <v>50</v>
      </c>
      <c r="O305" s="430"/>
      <c r="P305" s="168" t="s">
        <v>292</v>
      </c>
      <c r="Q305" s="428"/>
      <c r="R305" s="154"/>
      <c r="S305" s="230"/>
      <c r="T305" s="230"/>
      <c r="U305" s="230"/>
      <c r="V305" s="230"/>
    </row>
    <row r="306" spans="1:22" s="83" customFormat="1" ht="15" thickBot="1">
      <c r="A306" s="550" t="s">
        <v>288</v>
      </c>
      <c r="B306" s="551"/>
      <c r="C306" s="551"/>
      <c r="D306" s="551"/>
      <c r="E306" s="551"/>
      <c r="F306" s="551"/>
      <c r="G306" s="551"/>
      <c r="H306" s="552"/>
      <c r="I306" s="287"/>
      <c r="J306" s="288"/>
      <c r="K306" s="529" t="s">
        <v>288</v>
      </c>
      <c r="L306" s="530"/>
      <c r="M306" s="530"/>
      <c r="N306" s="530"/>
      <c r="O306" s="530"/>
      <c r="P306" s="530"/>
      <c r="Q306" s="531"/>
      <c r="R306" s="171"/>
      <c r="S306" s="230"/>
      <c r="T306" s="230"/>
      <c r="U306" s="230"/>
      <c r="V306" s="230"/>
    </row>
    <row r="307" spans="1:22" s="83" customFormat="1" ht="15.75" thickBot="1">
      <c r="A307" s="368" t="s">
        <v>290</v>
      </c>
      <c r="B307" s="369"/>
      <c r="C307" s="437"/>
      <c r="D307" s="553"/>
      <c r="E307" s="554"/>
      <c r="F307" s="129">
        <v>60</v>
      </c>
      <c r="G307" s="130">
        <v>240</v>
      </c>
      <c r="H307" s="131">
        <f>G307/50</f>
        <v>4.8</v>
      </c>
      <c r="I307" s="541"/>
      <c r="J307" s="291"/>
      <c r="K307" s="186" t="s">
        <v>290</v>
      </c>
      <c r="L307" s="371"/>
      <c r="M307" s="372"/>
      <c r="N307" s="373"/>
      <c r="O307" s="373"/>
      <c r="P307" s="15"/>
      <c r="Q307" s="592">
        <f>SUM(+F307*L307+G307*N307+(H307*P307-IF(AND(51&lt;=P307,P307&lt;100),P307*H307*1%,IF(AND(100&lt;=P307,P307&lt;300),P307*H307*4%,IF(AND(300&lt;=P307,P307&lt;500),P307*H307*8%,IF(AND(500&lt;=P307,P307&lt;1000),P307*H307*10%,IF(P307&gt;=1000,P307*H307*15%,0)))))))</f>
        <v>0</v>
      </c>
      <c r="R307" s="154"/>
      <c r="S307" s="230"/>
      <c r="T307" s="230"/>
      <c r="U307" s="230"/>
      <c r="V307" s="230"/>
    </row>
    <row r="308" spans="1:22" s="83" customFormat="1" ht="15.75" thickBot="1">
      <c r="A308" s="383" t="s">
        <v>291</v>
      </c>
      <c r="B308" s="384"/>
      <c r="C308" s="455"/>
      <c r="D308" s="553"/>
      <c r="E308" s="554"/>
      <c r="F308" s="127">
        <v>60</v>
      </c>
      <c r="G308" s="128">
        <v>240</v>
      </c>
      <c r="H308" s="135">
        <f>G308/50</f>
        <v>4.8</v>
      </c>
      <c r="I308" s="102"/>
      <c r="J308" s="102"/>
      <c r="K308" s="187" t="s">
        <v>291</v>
      </c>
      <c r="L308" s="555"/>
      <c r="M308" s="556"/>
      <c r="N308" s="557"/>
      <c r="O308" s="557"/>
      <c r="P308" s="16"/>
      <c r="Q308" s="609">
        <f>SUM(+F308*L308+G308*N308+(H308*P308-IF(AND(51&lt;=P308,P308&lt;100),P308*H308*1%,IF(AND(100&lt;=P308,P308&lt;300),P308*H308*4%,IF(AND(300&lt;=P308,P308&lt;500),P308*H308*8%,IF(AND(500&lt;=P308,P308&lt;1000),P308*H308*10%,IF(P308&gt;=1000,P308*H308*15%,0)))))))</f>
        <v>0</v>
      </c>
      <c r="R308" s="154"/>
      <c r="S308" s="230"/>
      <c r="T308" s="230"/>
      <c r="U308" s="230"/>
      <c r="V308" s="230"/>
    </row>
    <row r="309" spans="1:22" s="83" customFormat="1" ht="15" thickBot="1">
      <c r="A309" s="480" t="s">
        <v>280</v>
      </c>
      <c r="B309" s="481"/>
      <c r="C309" s="481"/>
      <c r="D309" s="481"/>
      <c r="E309" s="481"/>
      <c r="F309" s="481"/>
      <c r="G309" s="481"/>
      <c r="H309" s="558"/>
      <c r="I309" s="102"/>
      <c r="J309" s="102"/>
      <c r="K309" s="529" t="s">
        <v>280</v>
      </c>
      <c r="L309" s="530"/>
      <c r="M309" s="530"/>
      <c r="N309" s="530"/>
      <c r="O309" s="530"/>
      <c r="P309" s="530"/>
      <c r="Q309" s="531"/>
      <c r="R309" s="171"/>
      <c r="S309" s="230"/>
      <c r="T309" s="230"/>
      <c r="U309" s="230"/>
      <c r="V309" s="230"/>
    </row>
    <row r="310" spans="1:22" s="83" customFormat="1" ht="15">
      <c r="A310" s="368" t="s">
        <v>279</v>
      </c>
      <c r="B310" s="369"/>
      <c r="C310" s="437"/>
      <c r="D310" s="559"/>
      <c r="E310" s="560"/>
      <c r="F310" s="129">
        <v>60</v>
      </c>
      <c r="G310" s="130">
        <v>240</v>
      </c>
      <c r="H310" s="131">
        <f>G310/50</f>
        <v>4.8</v>
      </c>
      <c r="I310" s="102"/>
      <c r="J310" s="102"/>
      <c r="K310" s="186" t="s">
        <v>279</v>
      </c>
      <c r="L310" s="371"/>
      <c r="M310" s="372"/>
      <c r="N310" s="373"/>
      <c r="O310" s="373"/>
      <c r="P310" s="15"/>
      <c r="Q310" s="592">
        <f>SUM(+F310*L310+G310*N310+(H310*P310-IF(AND(51&lt;=P310,P310&lt;100),P310*H310*1%,IF(AND(100&lt;=P310,P310&lt;300),P310*H310*4%,IF(AND(300&lt;=P310,P310&lt;500),P310*H310*8%,IF(AND(500&lt;=P310,P310&lt;1000),P310*H310*10%,IF(P310&gt;=1000,P310*H310*15%,0)))))))</f>
        <v>0</v>
      </c>
      <c r="R310" s="154"/>
      <c r="S310" s="230"/>
      <c r="T310" s="230"/>
      <c r="U310" s="230"/>
      <c r="V310" s="230"/>
    </row>
    <row r="311" spans="1:22" s="83" customFormat="1" ht="15">
      <c r="A311" s="374" t="s">
        <v>281</v>
      </c>
      <c r="B311" s="375"/>
      <c r="C311" s="446"/>
      <c r="D311" s="553"/>
      <c r="E311" s="554"/>
      <c r="F311" s="100">
        <v>60</v>
      </c>
      <c r="G311" s="101">
        <v>240</v>
      </c>
      <c r="H311" s="132">
        <f>G311/50</f>
        <v>4.8</v>
      </c>
      <c r="I311" s="102"/>
      <c r="J311" s="102"/>
      <c r="K311" s="188" t="s">
        <v>281</v>
      </c>
      <c r="L311" s="377"/>
      <c r="M311" s="378"/>
      <c r="N311" s="379"/>
      <c r="O311" s="379"/>
      <c r="P311" s="9"/>
      <c r="Q311" s="592">
        <f>SUM(+F311*L311+G311*N311+(H311*P311-IF(AND(51&lt;=P311,P311&lt;100),P311*H311*1%,IF(AND(100&lt;=P311,P311&lt;300),P311*H311*4%,IF(AND(300&lt;=P311,P311&lt;500),P311*H311*8%,IF(AND(500&lt;=P311,P311&lt;1000),P311*H311*10%,IF(P311&gt;=1000,P311*H311*15%,0)))))))</f>
        <v>0</v>
      </c>
      <c r="R311" s="154"/>
      <c r="S311" s="230"/>
      <c r="T311" s="230"/>
      <c r="U311" s="230"/>
      <c r="V311" s="230"/>
    </row>
    <row r="312" spans="1:22" s="83" customFormat="1" ht="15">
      <c r="A312" s="374" t="s">
        <v>285</v>
      </c>
      <c r="B312" s="375"/>
      <c r="C312" s="446"/>
      <c r="D312" s="553"/>
      <c r="E312" s="554"/>
      <c r="F312" s="100">
        <v>60</v>
      </c>
      <c r="G312" s="101">
        <v>240</v>
      </c>
      <c r="H312" s="132">
        <f>G312/50</f>
        <v>4.8</v>
      </c>
      <c r="I312" s="102"/>
      <c r="J312" s="102"/>
      <c r="K312" s="188" t="s">
        <v>285</v>
      </c>
      <c r="L312" s="377"/>
      <c r="M312" s="378"/>
      <c r="N312" s="379"/>
      <c r="O312" s="379"/>
      <c r="P312" s="9"/>
      <c r="Q312" s="592">
        <f>SUM(+F312*L312+G312*N312+(H312*P312-IF(AND(51&lt;=P312,P312&lt;100),P312*H312*1%,IF(AND(100&lt;=P312,P312&lt;300),P312*H312*4%,IF(AND(300&lt;=P312,P312&lt;500),P312*H312*8%,IF(AND(500&lt;=P312,P312&lt;1000),P312*H312*10%,IF(P312&gt;=1000,P312*H312*15%,0)))))))</f>
        <v>0</v>
      </c>
      <c r="R312" s="154"/>
      <c r="S312" s="230"/>
      <c r="T312" s="230"/>
      <c r="U312" s="230"/>
      <c r="V312" s="230"/>
    </row>
    <row r="313" spans="1:22" s="83" customFormat="1" ht="15">
      <c r="A313" s="374" t="s">
        <v>286</v>
      </c>
      <c r="B313" s="375"/>
      <c r="C313" s="446"/>
      <c r="D313" s="553"/>
      <c r="E313" s="554"/>
      <c r="F313" s="100">
        <v>67</v>
      </c>
      <c r="G313" s="101">
        <v>270</v>
      </c>
      <c r="H313" s="132">
        <f>G313/50</f>
        <v>5.4</v>
      </c>
      <c r="I313" s="102"/>
      <c r="J313" s="102"/>
      <c r="K313" s="188" t="s">
        <v>286</v>
      </c>
      <c r="L313" s="377"/>
      <c r="M313" s="378"/>
      <c r="N313" s="379"/>
      <c r="O313" s="379"/>
      <c r="P313" s="9"/>
      <c r="Q313" s="592">
        <f>SUM(+F313*L313+G313*N313+(H313*P313-IF(AND(51&lt;=P313,P313&lt;100),P313*H313*1%,IF(AND(100&lt;=P313,P313&lt;300),P313*H313*4%,IF(AND(300&lt;=P313,P313&lt;500),P313*H313*8%,IF(AND(500&lt;=P313,P313&lt;1000),P313*H313*10%,IF(P313&gt;=1000,P313*H313*15%,0)))))))</f>
        <v>0</v>
      </c>
      <c r="R313" s="154"/>
      <c r="S313" s="230"/>
      <c r="T313" s="230"/>
      <c r="U313" s="230"/>
      <c r="V313" s="230"/>
    </row>
    <row r="314" spans="1:22" s="83" customFormat="1" ht="15.75" thickBot="1">
      <c r="A314" s="383" t="s">
        <v>287</v>
      </c>
      <c r="B314" s="384"/>
      <c r="C314" s="455"/>
      <c r="D314" s="561"/>
      <c r="E314" s="562"/>
      <c r="F314" s="127">
        <v>90</v>
      </c>
      <c r="G314" s="128">
        <v>400</v>
      </c>
      <c r="H314" s="135">
        <f>G314/50</f>
        <v>8</v>
      </c>
      <c r="I314" s="102"/>
      <c r="J314" s="102"/>
      <c r="K314" s="188" t="s">
        <v>287</v>
      </c>
      <c r="L314" s="377"/>
      <c r="M314" s="378"/>
      <c r="N314" s="379"/>
      <c r="O314" s="379"/>
      <c r="P314" s="9"/>
      <c r="Q314" s="592">
        <f>SUM(+F314*L314+G314*N314+(H314*P314-IF(AND(51&lt;=P314,P314&lt;100),P314*H314*1%,IF(AND(100&lt;=P314,P314&lt;300),P314*H314*4%,IF(AND(300&lt;=P314,P314&lt;500),P314*H314*8%,IF(AND(500&lt;=P314,P314&lt;1000),P314*H314*10%,IF(P314&gt;=1000,P314*H314*15%,0)))))))</f>
        <v>0</v>
      </c>
      <c r="R314" s="154"/>
      <c r="S314" s="230"/>
      <c r="T314" s="230"/>
      <c r="U314" s="230"/>
      <c r="V314" s="230"/>
    </row>
    <row r="315" spans="1:22" s="83" customFormat="1" ht="19.5" customHeight="1" thickBot="1">
      <c r="A315" s="335" t="s">
        <v>573</v>
      </c>
      <c r="B315" s="336"/>
      <c r="C315" s="336"/>
      <c r="D315" s="336"/>
      <c r="E315" s="336"/>
      <c r="F315" s="336"/>
      <c r="G315" s="336"/>
      <c r="H315" s="407"/>
      <c r="I315" s="102"/>
      <c r="J315" s="102"/>
      <c r="K315" s="408" t="s">
        <v>464</v>
      </c>
      <c r="L315" s="409"/>
      <c r="M315" s="409"/>
      <c r="N315" s="409"/>
      <c r="O315" s="409"/>
      <c r="P315" s="409"/>
      <c r="Q315" s="410"/>
      <c r="R315" s="154"/>
      <c r="S315" s="230"/>
      <c r="T315" s="230"/>
      <c r="U315" s="230"/>
      <c r="V315" s="230"/>
    </row>
    <row r="316" spans="1:22" s="83" customFormat="1" ht="12.75" customHeight="1" thickBot="1">
      <c r="A316" s="281" t="s">
        <v>21</v>
      </c>
      <c r="B316" s="413"/>
      <c r="C316" s="413"/>
      <c r="D316" s="413"/>
      <c r="E316" s="414"/>
      <c r="F316" s="419" t="s">
        <v>312</v>
      </c>
      <c r="G316" s="420"/>
      <c r="H316" s="421"/>
      <c r="I316" s="102"/>
      <c r="J316" s="102"/>
      <c r="K316" s="317"/>
      <c r="L316" s="411"/>
      <c r="M316" s="411"/>
      <c r="N316" s="411"/>
      <c r="O316" s="411"/>
      <c r="P316" s="411"/>
      <c r="Q316" s="412"/>
      <c r="R316" s="154"/>
      <c r="S316" s="230"/>
      <c r="T316" s="230"/>
      <c r="U316" s="230"/>
      <c r="V316" s="230"/>
    </row>
    <row r="317" spans="1:22" s="83" customFormat="1" ht="13.5" customHeight="1">
      <c r="A317" s="415"/>
      <c r="B317" s="416"/>
      <c r="C317" s="416"/>
      <c r="D317" s="416"/>
      <c r="E317" s="417"/>
      <c r="F317" s="422"/>
      <c r="G317" s="423"/>
      <c r="H317" s="424"/>
      <c r="I317" s="102"/>
      <c r="J317" s="102"/>
      <c r="K317" s="425" t="s">
        <v>21</v>
      </c>
      <c r="L317" s="426"/>
      <c r="M317" s="426"/>
      <c r="N317" s="427"/>
      <c r="O317" s="431" t="s">
        <v>349</v>
      </c>
      <c r="P317" s="432"/>
      <c r="Q317" s="425" t="s">
        <v>65</v>
      </c>
      <c r="R317" s="154"/>
      <c r="S317" s="230"/>
      <c r="T317" s="230"/>
      <c r="U317" s="230"/>
      <c r="V317" s="230"/>
    </row>
    <row r="318" spans="1:22" s="83" customFormat="1" ht="12.75" customHeight="1" thickBot="1">
      <c r="A318" s="415"/>
      <c r="B318" s="418"/>
      <c r="C318" s="418"/>
      <c r="D318" s="418"/>
      <c r="E318" s="417"/>
      <c r="F318" s="422"/>
      <c r="G318" s="423"/>
      <c r="H318" s="424"/>
      <c r="I318" s="102"/>
      <c r="J318" s="102"/>
      <c r="K318" s="428"/>
      <c r="L318" s="429"/>
      <c r="M318" s="429"/>
      <c r="N318" s="430"/>
      <c r="O318" s="433"/>
      <c r="P318" s="434"/>
      <c r="Q318" s="428"/>
      <c r="R318" s="154"/>
      <c r="S318" s="230"/>
      <c r="T318" s="230"/>
      <c r="U318" s="230"/>
      <c r="V318" s="230"/>
    </row>
    <row r="319" spans="1:22" s="83" customFormat="1" ht="19.5" customHeight="1">
      <c r="A319" s="368" t="s">
        <v>441</v>
      </c>
      <c r="B319" s="369"/>
      <c r="C319" s="369"/>
      <c r="D319" s="369"/>
      <c r="E319" s="370"/>
      <c r="F319" s="563">
        <v>336</v>
      </c>
      <c r="G319" s="439"/>
      <c r="H319" s="440"/>
      <c r="I319" s="102"/>
      <c r="J319" s="102"/>
      <c r="K319" s="441" t="s">
        <v>441</v>
      </c>
      <c r="L319" s="442"/>
      <c r="M319" s="442"/>
      <c r="N319" s="564"/>
      <c r="O319" s="444"/>
      <c r="P319" s="565"/>
      <c r="Q319" s="598">
        <f>F319*O319</f>
        <v>0</v>
      </c>
      <c r="R319" s="154"/>
      <c r="S319" s="230"/>
      <c r="T319" s="230"/>
      <c r="U319" s="230"/>
      <c r="V319" s="230"/>
    </row>
    <row r="320" spans="1:22" s="83" customFormat="1" ht="19.5" customHeight="1">
      <c r="A320" s="374" t="s">
        <v>442</v>
      </c>
      <c r="B320" s="375"/>
      <c r="C320" s="375"/>
      <c r="D320" s="375"/>
      <c r="E320" s="376"/>
      <c r="F320" s="566">
        <v>93</v>
      </c>
      <c r="G320" s="448"/>
      <c r="H320" s="449"/>
      <c r="I320" s="102"/>
      <c r="J320" s="102"/>
      <c r="K320" s="450" t="s">
        <v>442</v>
      </c>
      <c r="L320" s="451"/>
      <c r="M320" s="451"/>
      <c r="N320" s="567"/>
      <c r="O320" s="453"/>
      <c r="P320" s="568"/>
      <c r="Q320" s="600">
        <f aca="true" t="shared" si="24" ref="Q320:Q341">F320*O320</f>
        <v>0</v>
      </c>
      <c r="R320" s="154"/>
      <c r="S320" s="230"/>
      <c r="T320" s="230"/>
      <c r="U320" s="230"/>
      <c r="V320" s="230"/>
    </row>
    <row r="321" spans="1:22" s="83" customFormat="1" ht="19.5" customHeight="1">
      <c r="A321" s="374" t="s">
        <v>443</v>
      </c>
      <c r="B321" s="375"/>
      <c r="C321" s="375"/>
      <c r="D321" s="375"/>
      <c r="E321" s="376"/>
      <c r="F321" s="566">
        <v>360</v>
      </c>
      <c r="G321" s="448"/>
      <c r="H321" s="449"/>
      <c r="I321" s="102"/>
      <c r="J321" s="102"/>
      <c r="K321" s="450" t="s">
        <v>443</v>
      </c>
      <c r="L321" s="451"/>
      <c r="M321" s="451"/>
      <c r="N321" s="567"/>
      <c r="O321" s="453"/>
      <c r="P321" s="568"/>
      <c r="Q321" s="600">
        <f t="shared" si="24"/>
        <v>0</v>
      </c>
      <c r="R321" s="154"/>
      <c r="S321" s="230"/>
      <c r="T321" s="230"/>
      <c r="U321" s="230"/>
      <c r="V321" s="230"/>
    </row>
    <row r="322" spans="1:22" s="83" customFormat="1" ht="19.5" customHeight="1">
      <c r="A322" s="374" t="s">
        <v>444</v>
      </c>
      <c r="B322" s="375"/>
      <c r="C322" s="375"/>
      <c r="D322" s="375"/>
      <c r="E322" s="376"/>
      <c r="F322" s="566">
        <v>207</v>
      </c>
      <c r="G322" s="448"/>
      <c r="H322" s="449"/>
      <c r="I322" s="102"/>
      <c r="J322" s="102"/>
      <c r="K322" s="450" t="s">
        <v>444</v>
      </c>
      <c r="L322" s="451"/>
      <c r="M322" s="451"/>
      <c r="N322" s="567"/>
      <c r="O322" s="453"/>
      <c r="P322" s="568"/>
      <c r="Q322" s="600">
        <f t="shared" si="24"/>
        <v>0</v>
      </c>
      <c r="R322" s="154"/>
      <c r="S322" s="230"/>
      <c r="T322" s="230"/>
      <c r="U322" s="230"/>
      <c r="V322" s="230"/>
    </row>
    <row r="323" spans="1:22" s="83" customFormat="1" ht="19.5" customHeight="1">
      <c r="A323" s="374" t="s">
        <v>445</v>
      </c>
      <c r="B323" s="375"/>
      <c r="C323" s="375"/>
      <c r="D323" s="375"/>
      <c r="E323" s="376"/>
      <c r="F323" s="566">
        <v>165</v>
      </c>
      <c r="G323" s="448"/>
      <c r="H323" s="449"/>
      <c r="I323" s="102"/>
      <c r="J323" s="102"/>
      <c r="K323" s="450" t="s">
        <v>445</v>
      </c>
      <c r="L323" s="451"/>
      <c r="M323" s="451"/>
      <c r="N323" s="567"/>
      <c r="O323" s="453"/>
      <c r="P323" s="568"/>
      <c r="Q323" s="600">
        <f t="shared" si="24"/>
        <v>0</v>
      </c>
      <c r="R323" s="154"/>
      <c r="S323" s="230"/>
      <c r="T323" s="230"/>
      <c r="U323" s="230"/>
      <c r="V323" s="230"/>
    </row>
    <row r="324" spans="1:22" s="83" customFormat="1" ht="19.5" customHeight="1">
      <c r="A324" s="374" t="s">
        <v>446</v>
      </c>
      <c r="B324" s="375"/>
      <c r="C324" s="375"/>
      <c r="D324" s="375"/>
      <c r="E324" s="376"/>
      <c r="F324" s="566">
        <v>216</v>
      </c>
      <c r="G324" s="448"/>
      <c r="H324" s="449"/>
      <c r="I324" s="102"/>
      <c r="J324" s="102"/>
      <c r="K324" s="450" t="s">
        <v>446</v>
      </c>
      <c r="L324" s="451"/>
      <c r="M324" s="451"/>
      <c r="N324" s="567"/>
      <c r="O324" s="453"/>
      <c r="P324" s="568"/>
      <c r="Q324" s="600">
        <f t="shared" si="24"/>
        <v>0</v>
      </c>
      <c r="R324" s="154"/>
      <c r="S324" s="230"/>
      <c r="T324" s="230"/>
      <c r="U324" s="230"/>
      <c r="V324" s="230"/>
    </row>
    <row r="325" spans="1:22" s="83" customFormat="1" ht="19.5" customHeight="1">
      <c r="A325" s="374" t="s">
        <v>447</v>
      </c>
      <c r="B325" s="375"/>
      <c r="C325" s="375"/>
      <c r="D325" s="375"/>
      <c r="E325" s="376"/>
      <c r="F325" s="566">
        <v>225</v>
      </c>
      <c r="G325" s="448"/>
      <c r="H325" s="449"/>
      <c r="I325" s="102"/>
      <c r="J325" s="102"/>
      <c r="K325" s="450" t="s">
        <v>447</v>
      </c>
      <c r="L325" s="451"/>
      <c r="M325" s="451"/>
      <c r="N325" s="567"/>
      <c r="O325" s="453"/>
      <c r="P325" s="568"/>
      <c r="Q325" s="600">
        <f t="shared" si="24"/>
        <v>0</v>
      </c>
      <c r="R325" s="154"/>
      <c r="S325" s="230"/>
      <c r="T325" s="230"/>
      <c r="U325" s="230"/>
      <c r="V325" s="230"/>
    </row>
    <row r="326" spans="1:22" s="83" customFormat="1" ht="19.5" customHeight="1">
      <c r="A326" s="374" t="s">
        <v>448</v>
      </c>
      <c r="B326" s="375"/>
      <c r="C326" s="375"/>
      <c r="D326" s="375"/>
      <c r="E326" s="376"/>
      <c r="F326" s="566">
        <v>231</v>
      </c>
      <c r="G326" s="448"/>
      <c r="H326" s="449"/>
      <c r="I326" s="102"/>
      <c r="J326" s="102"/>
      <c r="K326" s="450" t="s">
        <v>448</v>
      </c>
      <c r="L326" s="451"/>
      <c r="M326" s="451"/>
      <c r="N326" s="567"/>
      <c r="O326" s="453"/>
      <c r="P326" s="568"/>
      <c r="Q326" s="600">
        <f t="shared" si="24"/>
        <v>0</v>
      </c>
      <c r="R326" s="154"/>
      <c r="S326" s="230"/>
      <c r="T326" s="230"/>
      <c r="U326" s="230"/>
      <c r="V326" s="230"/>
    </row>
    <row r="327" spans="1:22" s="83" customFormat="1" ht="19.5" customHeight="1">
      <c r="A327" s="374" t="s">
        <v>449</v>
      </c>
      <c r="B327" s="375"/>
      <c r="C327" s="375"/>
      <c r="D327" s="375"/>
      <c r="E327" s="376"/>
      <c r="F327" s="566">
        <v>231</v>
      </c>
      <c r="G327" s="448"/>
      <c r="H327" s="449"/>
      <c r="I327" s="102"/>
      <c r="J327" s="102"/>
      <c r="K327" s="450" t="s">
        <v>449</v>
      </c>
      <c r="L327" s="451"/>
      <c r="M327" s="451"/>
      <c r="N327" s="567"/>
      <c r="O327" s="453"/>
      <c r="P327" s="568"/>
      <c r="Q327" s="600">
        <f t="shared" si="24"/>
        <v>0</v>
      </c>
      <c r="R327" s="154"/>
      <c r="S327" s="230"/>
      <c r="T327" s="230"/>
      <c r="U327" s="230"/>
      <c r="V327" s="230"/>
    </row>
    <row r="328" spans="1:22" s="83" customFormat="1" ht="19.5" customHeight="1">
      <c r="A328" s="374" t="s">
        <v>450</v>
      </c>
      <c r="B328" s="375"/>
      <c r="C328" s="375"/>
      <c r="D328" s="375"/>
      <c r="E328" s="376"/>
      <c r="F328" s="566">
        <v>225</v>
      </c>
      <c r="G328" s="448"/>
      <c r="H328" s="449"/>
      <c r="I328" s="102"/>
      <c r="J328" s="102"/>
      <c r="K328" s="450" t="s">
        <v>450</v>
      </c>
      <c r="L328" s="451"/>
      <c r="M328" s="451"/>
      <c r="N328" s="567"/>
      <c r="O328" s="453"/>
      <c r="P328" s="568"/>
      <c r="Q328" s="600">
        <f t="shared" si="24"/>
        <v>0</v>
      </c>
      <c r="R328" s="154"/>
      <c r="S328" s="230"/>
      <c r="T328" s="230"/>
      <c r="U328" s="230"/>
      <c r="V328" s="230"/>
    </row>
    <row r="329" spans="1:22" s="83" customFormat="1" ht="19.5" customHeight="1">
      <c r="A329" s="374" t="s">
        <v>451</v>
      </c>
      <c r="B329" s="375"/>
      <c r="C329" s="375"/>
      <c r="D329" s="375"/>
      <c r="E329" s="376"/>
      <c r="F329" s="566">
        <v>165</v>
      </c>
      <c r="G329" s="448"/>
      <c r="H329" s="449"/>
      <c r="I329" s="102"/>
      <c r="J329" s="102"/>
      <c r="K329" s="450" t="s">
        <v>451</v>
      </c>
      <c r="L329" s="451"/>
      <c r="M329" s="451"/>
      <c r="N329" s="567"/>
      <c r="O329" s="453"/>
      <c r="P329" s="568"/>
      <c r="Q329" s="600">
        <f t="shared" si="24"/>
        <v>0</v>
      </c>
      <c r="R329" s="154"/>
      <c r="S329" s="230"/>
      <c r="T329" s="230"/>
      <c r="U329" s="230"/>
      <c r="V329" s="230"/>
    </row>
    <row r="330" spans="1:22" s="83" customFormat="1" ht="19.5" customHeight="1">
      <c r="A330" s="374" t="s">
        <v>452</v>
      </c>
      <c r="B330" s="375"/>
      <c r="C330" s="375"/>
      <c r="D330" s="375"/>
      <c r="E330" s="376"/>
      <c r="F330" s="566">
        <v>75</v>
      </c>
      <c r="G330" s="448"/>
      <c r="H330" s="449"/>
      <c r="I330" s="102"/>
      <c r="J330" s="102"/>
      <c r="K330" s="450" t="s">
        <v>452</v>
      </c>
      <c r="L330" s="451"/>
      <c r="M330" s="451"/>
      <c r="N330" s="567"/>
      <c r="O330" s="453"/>
      <c r="P330" s="568"/>
      <c r="Q330" s="600">
        <f t="shared" si="24"/>
        <v>0</v>
      </c>
      <c r="R330" s="154"/>
      <c r="S330" s="230"/>
      <c r="T330" s="230"/>
      <c r="U330" s="230"/>
      <c r="V330" s="230"/>
    </row>
    <row r="331" spans="1:22" s="83" customFormat="1" ht="19.5" customHeight="1">
      <c r="A331" s="374" t="s">
        <v>453</v>
      </c>
      <c r="B331" s="375"/>
      <c r="C331" s="375"/>
      <c r="D331" s="375"/>
      <c r="E331" s="376"/>
      <c r="F331" s="566">
        <v>189</v>
      </c>
      <c r="G331" s="448"/>
      <c r="H331" s="449"/>
      <c r="I331" s="102"/>
      <c r="J331" s="102"/>
      <c r="K331" s="450" t="s">
        <v>453</v>
      </c>
      <c r="L331" s="451"/>
      <c r="M331" s="451"/>
      <c r="N331" s="567"/>
      <c r="O331" s="453"/>
      <c r="P331" s="568"/>
      <c r="Q331" s="600">
        <f t="shared" si="24"/>
        <v>0</v>
      </c>
      <c r="R331" s="154"/>
      <c r="S331" s="230"/>
      <c r="T331" s="230"/>
      <c r="U331" s="230"/>
      <c r="V331" s="230"/>
    </row>
    <row r="332" spans="1:22" s="83" customFormat="1" ht="19.5" customHeight="1">
      <c r="A332" s="374" t="s">
        <v>454</v>
      </c>
      <c r="B332" s="375"/>
      <c r="C332" s="375"/>
      <c r="D332" s="375"/>
      <c r="E332" s="376"/>
      <c r="F332" s="566">
        <v>117</v>
      </c>
      <c r="G332" s="448"/>
      <c r="H332" s="449"/>
      <c r="I332" s="102"/>
      <c r="J332" s="102"/>
      <c r="K332" s="450" t="s">
        <v>454</v>
      </c>
      <c r="L332" s="451"/>
      <c r="M332" s="451"/>
      <c r="N332" s="567"/>
      <c r="O332" s="453"/>
      <c r="P332" s="568"/>
      <c r="Q332" s="600">
        <f t="shared" si="24"/>
        <v>0</v>
      </c>
      <c r="R332" s="154"/>
      <c r="S332" s="230"/>
      <c r="T332" s="230"/>
      <c r="U332" s="230"/>
      <c r="V332" s="230"/>
    </row>
    <row r="333" spans="1:22" s="83" customFormat="1" ht="19.5" customHeight="1">
      <c r="A333" s="374" t="s">
        <v>455</v>
      </c>
      <c r="B333" s="375"/>
      <c r="C333" s="375"/>
      <c r="D333" s="375"/>
      <c r="E333" s="376"/>
      <c r="F333" s="566">
        <v>318</v>
      </c>
      <c r="G333" s="448"/>
      <c r="H333" s="449"/>
      <c r="I333" s="102"/>
      <c r="J333" s="102"/>
      <c r="K333" s="450" t="s">
        <v>455</v>
      </c>
      <c r="L333" s="451"/>
      <c r="M333" s="451"/>
      <c r="N333" s="567"/>
      <c r="O333" s="453"/>
      <c r="P333" s="568"/>
      <c r="Q333" s="600">
        <f t="shared" si="24"/>
        <v>0</v>
      </c>
      <c r="R333" s="154"/>
      <c r="S333" s="230"/>
      <c r="T333" s="230"/>
      <c r="U333" s="230"/>
      <c r="V333" s="230"/>
    </row>
    <row r="334" spans="1:22" s="83" customFormat="1" ht="19.5" customHeight="1">
      <c r="A334" s="374" t="s">
        <v>456</v>
      </c>
      <c r="B334" s="375"/>
      <c r="C334" s="375"/>
      <c r="D334" s="375"/>
      <c r="E334" s="376"/>
      <c r="F334" s="566">
        <v>318</v>
      </c>
      <c r="G334" s="448"/>
      <c r="H334" s="449"/>
      <c r="I334" s="102"/>
      <c r="J334" s="102"/>
      <c r="K334" s="450" t="s">
        <v>456</v>
      </c>
      <c r="L334" s="451"/>
      <c r="M334" s="451"/>
      <c r="N334" s="567"/>
      <c r="O334" s="453"/>
      <c r="P334" s="568"/>
      <c r="Q334" s="600">
        <f t="shared" si="24"/>
        <v>0</v>
      </c>
      <c r="R334" s="154"/>
      <c r="S334" s="230"/>
      <c r="T334" s="230"/>
      <c r="U334" s="230"/>
      <c r="V334" s="230"/>
    </row>
    <row r="335" spans="1:22" s="83" customFormat="1" ht="19.5" customHeight="1">
      <c r="A335" s="374" t="s">
        <v>457</v>
      </c>
      <c r="B335" s="375"/>
      <c r="C335" s="375"/>
      <c r="D335" s="375"/>
      <c r="E335" s="376"/>
      <c r="F335" s="566">
        <v>294</v>
      </c>
      <c r="G335" s="448"/>
      <c r="H335" s="449"/>
      <c r="I335" s="102"/>
      <c r="J335" s="102"/>
      <c r="K335" s="450" t="s">
        <v>457</v>
      </c>
      <c r="L335" s="451"/>
      <c r="M335" s="451"/>
      <c r="N335" s="567"/>
      <c r="O335" s="453"/>
      <c r="P335" s="568"/>
      <c r="Q335" s="600">
        <f t="shared" si="24"/>
        <v>0</v>
      </c>
      <c r="R335" s="154"/>
      <c r="S335" s="230"/>
      <c r="T335" s="230"/>
      <c r="U335" s="230"/>
      <c r="V335" s="230"/>
    </row>
    <row r="336" spans="1:22" s="83" customFormat="1" ht="19.5" customHeight="1">
      <c r="A336" s="374" t="s">
        <v>458</v>
      </c>
      <c r="B336" s="375"/>
      <c r="C336" s="375"/>
      <c r="D336" s="375"/>
      <c r="E336" s="376"/>
      <c r="F336" s="566">
        <v>222</v>
      </c>
      <c r="G336" s="448"/>
      <c r="H336" s="449"/>
      <c r="I336" s="102"/>
      <c r="J336" s="102"/>
      <c r="K336" s="450" t="s">
        <v>458</v>
      </c>
      <c r="L336" s="451"/>
      <c r="M336" s="451"/>
      <c r="N336" s="567"/>
      <c r="O336" s="453"/>
      <c r="P336" s="568"/>
      <c r="Q336" s="600">
        <f t="shared" si="24"/>
        <v>0</v>
      </c>
      <c r="R336" s="154"/>
      <c r="S336" s="230"/>
      <c r="T336" s="230"/>
      <c r="U336" s="230"/>
      <c r="V336" s="230"/>
    </row>
    <row r="337" spans="1:22" s="83" customFormat="1" ht="19.5" customHeight="1">
      <c r="A337" s="374" t="s">
        <v>459</v>
      </c>
      <c r="B337" s="375"/>
      <c r="C337" s="375"/>
      <c r="D337" s="375"/>
      <c r="E337" s="376"/>
      <c r="F337" s="566">
        <v>207</v>
      </c>
      <c r="G337" s="448"/>
      <c r="H337" s="449"/>
      <c r="I337" s="102"/>
      <c r="J337" s="102"/>
      <c r="K337" s="450" t="s">
        <v>459</v>
      </c>
      <c r="L337" s="451"/>
      <c r="M337" s="451"/>
      <c r="N337" s="567"/>
      <c r="O337" s="453"/>
      <c r="P337" s="568"/>
      <c r="Q337" s="600">
        <f t="shared" si="24"/>
        <v>0</v>
      </c>
      <c r="R337" s="154"/>
      <c r="S337" s="230"/>
      <c r="T337" s="230"/>
      <c r="U337" s="230"/>
      <c r="V337" s="230"/>
    </row>
    <row r="338" spans="1:22" s="83" customFormat="1" ht="19.5" customHeight="1">
      <c r="A338" s="374" t="s">
        <v>460</v>
      </c>
      <c r="B338" s="375"/>
      <c r="C338" s="375"/>
      <c r="D338" s="375"/>
      <c r="E338" s="376"/>
      <c r="F338" s="566">
        <v>207</v>
      </c>
      <c r="G338" s="448"/>
      <c r="H338" s="449"/>
      <c r="I338" s="102"/>
      <c r="J338" s="102"/>
      <c r="K338" s="450" t="s">
        <v>460</v>
      </c>
      <c r="L338" s="451"/>
      <c r="M338" s="451"/>
      <c r="N338" s="567"/>
      <c r="O338" s="453"/>
      <c r="P338" s="568"/>
      <c r="Q338" s="600">
        <f t="shared" si="24"/>
        <v>0</v>
      </c>
      <c r="R338" s="154"/>
      <c r="S338" s="230"/>
      <c r="T338" s="230"/>
      <c r="U338" s="230"/>
      <c r="V338" s="230"/>
    </row>
    <row r="339" spans="1:22" s="83" customFormat="1" ht="19.5" customHeight="1">
      <c r="A339" s="374" t="s">
        <v>461</v>
      </c>
      <c r="B339" s="375"/>
      <c r="C339" s="375"/>
      <c r="D339" s="375"/>
      <c r="E339" s="376"/>
      <c r="F339" s="566">
        <v>870</v>
      </c>
      <c r="G339" s="448"/>
      <c r="H339" s="449"/>
      <c r="I339" s="102"/>
      <c r="J339" s="102"/>
      <c r="K339" s="450" t="s">
        <v>461</v>
      </c>
      <c r="L339" s="451"/>
      <c r="M339" s="451"/>
      <c r="N339" s="567"/>
      <c r="O339" s="453"/>
      <c r="P339" s="568"/>
      <c r="Q339" s="600">
        <f t="shared" si="24"/>
        <v>0</v>
      </c>
      <c r="R339" s="154"/>
      <c r="S339" s="230"/>
      <c r="T339" s="230"/>
      <c r="U339" s="230"/>
      <c r="V339" s="230"/>
    </row>
    <row r="340" spans="1:22" s="83" customFormat="1" ht="19.5" customHeight="1">
      <c r="A340" s="374" t="s">
        <v>462</v>
      </c>
      <c r="B340" s="375"/>
      <c r="C340" s="375"/>
      <c r="D340" s="375"/>
      <c r="E340" s="376"/>
      <c r="F340" s="566">
        <v>930</v>
      </c>
      <c r="G340" s="448"/>
      <c r="H340" s="449"/>
      <c r="I340" s="102"/>
      <c r="J340" s="102"/>
      <c r="K340" s="450" t="s">
        <v>462</v>
      </c>
      <c r="L340" s="451"/>
      <c r="M340" s="451"/>
      <c r="N340" s="567"/>
      <c r="O340" s="453"/>
      <c r="P340" s="568"/>
      <c r="Q340" s="600">
        <f t="shared" si="24"/>
        <v>0</v>
      </c>
      <c r="R340" s="154"/>
      <c r="S340" s="230"/>
      <c r="T340" s="230"/>
      <c r="U340" s="230"/>
      <c r="V340" s="230"/>
    </row>
    <row r="341" spans="1:22" s="83" customFormat="1" ht="19.5" customHeight="1" thickBot="1">
      <c r="A341" s="383" t="s">
        <v>463</v>
      </c>
      <c r="B341" s="384"/>
      <c r="C341" s="384"/>
      <c r="D341" s="384"/>
      <c r="E341" s="385"/>
      <c r="F341" s="569">
        <v>870</v>
      </c>
      <c r="G341" s="457"/>
      <c r="H341" s="458"/>
      <c r="I341" s="102"/>
      <c r="J341" s="102"/>
      <c r="K341" s="459" t="s">
        <v>463</v>
      </c>
      <c r="L341" s="460"/>
      <c r="M341" s="460"/>
      <c r="N341" s="570"/>
      <c r="O341" s="462"/>
      <c r="P341" s="571"/>
      <c r="Q341" s="601">
        <f t="shared" si="24"/>
        <v>0</v>
      </c>
      <c r="R341" s="154"/>
      <c r="S341" s="230"/>
      <c r="T341" s="230"/>
      <c r="U341" s="230"/>
      <c r="V341" s="230"/>
    </row>
    <row r="342" spans="1:22" s="83" customFormat="1" ht="19.5" customHeight="1" thickBot="1">
      <c r="A342" s="335" t="s">
        <v>572</v>
      </c>
      <c r="B342" s="336"/>
      <c r="C342" s="336"/>
      <c r="D342" s="336"/>
      <c r="E342" s="336"/>
      <c r="F342" s="336"/>
      <c r="G342" s="336"/>
      <c r="H342" s="407"/>
      <c r="I342" s="102"/>
      <c r="J342" s="102"/>
      <c r="K342" s="408" t="s">
        <v>465</v>
      </c>
      <c r="L342" s="409"/>
      <c r="M342" s="409"/>
      <c r="N342" s="409"/>
      <c r="O342" s="409"/>
      <c r="P342" s="409"/>
      <c r="Q342" s="495"/>
      <c r="R342" s="154"/>
      <c r="S342" s="230"/>
      <c r="T342" s="230"/>
      <c r="U342" s="230"/>
      <c r="V342" s="230"/>
    </row>
    <row r="343" spans="1:22" s="83" customFormat="1" ht="12.75" customHeight="1" thickBot="1">
      <c r="A343" s="281" t="s">
        <v>21</v>
      </c>
      <c r="B343" s="413"/>
      <c r="C343" s="413"/>
      <c r="D343" s="413"/>
      <c r="E343" s="414"/>
      <c r="F343" s="419" t="s">
        <v>312</v>
      </c>
      <c r="G343" s="420"/>
      <c r="H343" s="421"/>
      <c r="I343" s="102"/>
      <c r="J343" s="102"/>
      <c r="K343" s="317"/>
      <c r="L343" s="411"/>
      <c r="M343" s="411"/>
      <c r="N343" s="411"/>
      <c r="O343" s="411"/>
      <c r="P343" s="411"/>
      <c r="Q343" s="412"/>
      <c r="R343" s="154"/>
      <c r="S343" s="230"/>
      <c r="T343" s="230"/>
      <c r="U343" s="230"/>
      <c r="V343" s="230"/>
    </row>
    <row r="344" spans="1:22" s="83" customFormat="1" ht="13.5" customHeight="1">
      <c r="A344" s="415"/>
      <c r="B344" s="416"/>
      <c r="C344" s="416"/>
      <c r="D344" s="416"/>
      <c r="E344" s="417"/>
      <c r="F344" s="422"/>
      <c r="G344" s="423"/>
      <c r="H344" s="424"/>
      <c r="I344" s="102"/>
      <c r="J344" s="102"/>
      <c r="K344" s="425" t="s">
        <v>21</v>
      </c>
      <c r="L344" s="426"/>
      <c r="M344" s="426"/>
      <c r="N344" s="427"/>
      <c r="O344" s="431" t="s">
        <v>349</v>
      </c>
      <c r="P344" s="432"/>
      <c r="Q344" s="425" t="s">
        <v>65</v>
      </c>
      <c r="R344" s="154"/>
      <c r="S344" s="230"/>
      <c r="T344" s="230"/>
      <c r="U344" s="230"/>
      <c r="V344" s="230"/>
    </row>
    <row r="345" spans="1:22" s="83" customFormat="1" ht="12.75" customHeight="1" thickBot="1">
      <c r="A345" s="415"/>
      <c r="B345" s="418"/>
      <c r="C345" s="418"/>
      <c r="D345" s="418"/>
      <c r="E345" s="417"/>
      <c r="F345" s="422"/>
      <c r="G345" s="423"/>
      <c r="H345" s="424"/>
      <c r="I345" s="102"/>
      <c r="J345" s="102"/>
      <c r="K345" s="428"/>
      <c r="L345" s="429"/>
      <c r="M345" s="429"/>
      <c r="N345" s="430"/>
      <c r="O345" s="433"/>
      <c r="P345" s="434"/>
      <c r="Q345" s="428"/>
      <c r="R345" s="154"/>
      <c r="S345" s="230"/>
      <c r="T345" s="230"/>
      <c r="U345" s="230"/>
      <c r="V345" s="230"/>
    </row>
    <row r="346" spans="1:22" s="83" customFormat="1" ht="19.5" customHeight="1">
      <c r="A346" s="368" t="s">
        <v>466</v>
      </c>
      <c r="B346" s="369"/>
      <c r="C346" s="369"/>
      <c r="D346" s="369"/>
      <c r="E346" s="437"/>
      <c r="F346" s="438">
        <v>102</v>
      </c>
      <c r="G346" s="439"/>
      <c r="H346" s="440"/>
      <c r="I346" s="102"/>
      <c r="J346" s="102"/>
      <c r="K346" s="441" t="s">
        <v>466</v>
      </c>
      <c r="L346" s="442"/>
      <c r="M346" s="442"/>
      <c r="N346" s="564"/>
      <c r="O346" s="444"/>
      <c r="P346" s="565"/>
      <c r="Q346" s="598">
        <f>F346*O346</f>
        <v>0</v>
      </c>
      <c r="R346" s="154"/>
      <c r="S346" s="230"/>
      <c r="T346" s="230"/>
      <c r="U346" s="230"/>
      <c r="V346" s="230"/>
    </row>
    <row r="347" spans="1:22" s="83" customFormat="1" ht="19.5" customHeight="1">
      <c r="A347" s="374" t="s">
        <v>467</v>
      </c>
      <c r="B347" s="375"/>
      <c r="C347" s="375"/>
      <c r="D347" s="375"/>
      <c r="E347" s="446"/>
      <c r="F347" s="447">
        <v>48</v>
      </c>
      <c r="G347" s="448"/>
      <c r="H347" s="449"/>
      <c r="I347" s="102"/>
      <c r="J347" s="102"/>
      <c r="K347" s="450" t="s">
        <v>467</v>
      </c>
      <c r="L347" s="451"/>
      <c r="M347" s="451"/>
      <c r="N347" s="567"/>
      <c r="O347" s="453"/>
      <c r="P347" s="568"/>
      <c r="Q347" s="600">
        <f aca="true" t="shared" si="25" ref="Q347:Q357">F347*O347</f>
        <v>0</v>
      </c>
      <c r="R347" s="154"/>
      <c r="S347" s="230"/>
      <c r="T347" s="230"/>
      <c r="U347" s="230"/>
      <c r="V347" s="230"/>
    </row>
    <row r="348" spans="1:22" s="83" customFormat="1" ht="19.5" customHeight="1">
      <c r="A348" s="374" t="s">
        <v>468</v>
      </c>
      <c r="B348" s="375"/>
      <c r="C348" s="375"/>
      <c r="D348" s="375"/>
      <c r="E348" s="446"/>
      <c r="F348" s="447">
        <v>45</v>
      </c>
      <c r="G348" s="448"/>
      <c r="H348" s="449"/>
      <c r="I348" s="102"/>
      <c r="J348" s="102"/>
      <c r="K348" s="450" t="s">
        <v>468</v>
      </c>
      <c r="L348" s="451"/>
      <c r="M348" s="451"/>
      <c r="N348" s="567"/>
      <c r="O348" s="453"/>
      <c r="P348" s="568"/>
      <c r="Q348" s="600">
        <f t="shared" si="25"/>
        <v>0</v>
      </c>
      <c r="R348" s="154"/>
      <c r="S348" s="230"/>
      <c r="T348" s="230"/>
      <c r="U348" s="230"/>
      <c r="V348" s="230"/>
    </row>
    <row r="349" spans="1:22" s="83" customFormat="1" ht="19.5" customHeight="1">
      <c r="A349" s="374" t="s">
        <v>469</v>
      </c>
      <c r="B349" s="375"/>
      <c r="C349" s="375"/>
      <c r="D349" s="375"/>
      <c r="E349" s="446"/>
      <c r="F349" s="447">
        <v>45</v>
      </c>
      <c r="G349" s="448"/>
      <c r="H349" s="449"/>
      <c r="I349" s="102"/>
      <c r="J349" s="102"/>
      <c r="K349" s="450" t="s">
        <v>469</v>
      </c>
      <c r="L349" s="451"/>
      <c r="M349" s="451"/>
      <c r="N349" s="567"/>
      <c r="O349" s="453"/>
      <c r="P349" s="568"/>
      <c r="Q349" s="600">
        <f t="shared" si="25"/>
        <v>0</v>
      </c>
      <c r="R349" s="154"/>
      <c r="S349" s="230"/>
      <c r="T349" s="230"/>
      <c r="U349" s="230"/>
      <c r="V349" s="230"/>
    </row>
    <row r="350" spans="1:22" s="83" customFormat="1" ht="19.5" customHeight="1">
      <c r="A350" s="374" t="s">
        <v>470</v>
      </c>
      <c r="B350" s="375"/>
      <c r="C350" s="375"/>
      <c r="D350" s="375"/>
      <c r="E350" s="446"/>
      <c r="F350" s="447">
        <v>48</v>
      </c>
      <c r="G350" s="448"/>
      <c r="H350" s="449"/>
      <c r="I350" s="102"/>
      <c r="J350" s="102"/>
      <c r="K350" s="450" t="s">
        <v>470</v>
      </c>
      <c r="L350" s="451"/>
      <c r="M350" s="451"/>
      <c r="N350" s="567"/>
      <c r="O350" s="453"/>
      <c r="P350" s="568"/>
      <c r="Q350" s="600">
        <f t="shared" si="25"/>
        <v>0</v>
      </c>
      <c r="R350" s="154"/>
      <c r="S350" s="230"/>
      <c r="T350" s="230"/>
      <c r="U350" s="230"/>
      <c r="V350" s="230"/>
    </row>
    <row r="351" spans="1:22" s="83" customFormat="1" ht="19.5" customHeight="1">
      <c r="A351" s="374" t="s">
        <v>471</v>
      </c>
      <c r="B351" s="375"/>
      <c r="C351" s="375"/>
      <c r="D351" s="375"/>
      <c r="E351" s="446"/>
      <c r="F351" s="447">
        <v>120</v>
      </c>
      <c r="G351" s="448"/>
      <c r="H351" s="449"/>
      <c r="I351" s="102"/>
      <c r="J351" s="102"/>
      <c r="K351" s="450" t="s">
        <v>471</v>
      </c>
      <c r="L351" s="451"/>
      <c r="M351" s="451"/>
      <c r="N351" s="567"/>
      <c r="O351" s="453"/>
      <c r="P351" s="568"/>
      <c r="Q351" s="600">
        <f t="shared" si="25"/>
        <v>0</v>
      </c>
      <c r="R351" s="154"/>
      <c r="S351" s="230"/>
      <c r="T351" s="230"/>
      <c r="U351" s="230"/>
      <c r="V351" s="230"/>
    </row>
    <row r="352" spans="1:22" s="83" customFormat="1" ht="19.5" customHeight="1">
      <c r="A352" s="374" t="s">
        <v>472</v>
      </c>
      <c r="B352" s="375"/>
      <c r="C352" s="375"/>
      <c r="D352" s="375"/>
      <c r="E352" s="446"/>
      <c r="F352" s="447">
        <v>264</v>
      </c>
      <c r="G352" s="448"/>
      <c r="H352" s="449"/>
      <c r="I352" s="102"/>
      <c r="J352" s="102"/>
      <c r="K352" s="450" t="s">
        <v>472</v>
      </c>
      <c r="L352" s="451"/>
      <c r="M352" s="451"/>
      <c r="N352" s="567"/>
      <c r="O352" s="453"/>
      <c r="P352" s="568"/>
      <c r="Q352" s="600">
        <f t="shared" si="25"/>
        <v>0</v>
      </c>
      <c r="R352" s="154"/>
      <c r="S352" s="230"/>
      <c r="T352" s="230"/>
      <c r="U352" s="230"/>
      <c r="V352" s="230"/>
    </row>
    <row r="353" spans="1:22" s="83" customFormat="1" ht="19.5" customHeight="1">
      <c r="A353" s="374" t="s">
        <v>473</v>
      </c>
      <c r="B353" s="375"/>
      <c r="C353" s="375"/>
      <c r="D353" s="375"/>
      <c r="E353" s="446"/>
      <c r="F353" s="447">
        <v>42</v>
      </c>
      <c r="G353" s="448"/>
      <c r="H353" s="449"/>
      <c r="I353" s="102"/>
      <c r="J353" s="102"/>
      <c r="K353" s="450" t="s">
        <v>473</v>
      </c>
      <c r="L353" s="451"/>
      <c r="M353" s="451"/>
      <c r="N353" s="567"/>
      <c r="O353" s="453"/>
      <c r="P353" s="568"/>
      <c r="Q353" s="600">
        <f t="shared" si="25"/>
        <v>0</v>
      </c>
      <c r="R353" s="154"/>
      <c r="S353" s="230"/>
      <c r="T353" s="230"/>
      <c r="U353" s="230"/>
      <c r="V353" s="230"/>
    </row>
    <row r="354" spans="1:22" s="83" customFormat="1" ht="19.5" customHeight="1">
      <c r="A354" s="374" t="s">
        <v>474</v>
      </c>
      <c r="B354" s="375"/>
      <c r="C354" s="375"/>
      <c r="D354" s="375"/>
      <c r="E354" s="446"/>
      <c r="F354" s="447">
        <v>48</v>
      </c>
      <c r="G354" s="448"/>
      <c r="H354" s="449"/>
      <c r="I354" s="102"/>
      <c r="J354" s="102"/>
      <c r="K354" s="450" t="s">
        <v>474</v>
      </c>
      <c r="L354" s="451"/>
      <c r="M354" s="451"/>
      <c r="N354" s="567"/>
      <c r="O354" s="453"/>
      <c r="P354" s="568"/>
      <c r="Q354" s="600">
        <f t="shared" si="25"/>
        <v>0</v>
      </c>
      <c r="R354" s="154"/>
      <c r="S354" s="230"/>
      <c r="T354" s="230"/>
      <c r="U354" s="230"/>
      <c r="V354" s="230"/>
    </row>
    <row r="355" spans="1:22" s="83" customFormat="1" ht="19.5" customHeight="1">
      <c r="A355" s="374" t="s">
        <v>475</v>
      </c>
      <c r="B355" s="375"/>
      <c r="C355" s="375"/>
      <c r="D355" s="375"/>
      <c r="E355" s="446"/>
      <c r="F355" s="447">
        <v>45</v>
      </c>
      <c r="G355" s="448"/>
      <c r="H355" s="449"/>
      <c r="I355" s="102"/>
      <c r="J355" s="102"/>
      <c r="K355" s="450" t="s">
        <v>475</v>
      </c>
      <c r="L355" s="451"/>
      <c r="M355" s="451"/>
      <c r="N355" s="567"/>
      <c r="O355" s="453"/>
      <c r="P355" s="568"/>
      <c r="Q355" s="600">
        <f t="shared" si="25"/>
        <v>0</v>
      </c>
      <c r="R355" s="154"/>
      <c r="S355" s="230"/>
      <c r="T355" s="230"/>
      <c r="U355" s="230"/>
      <c r="V355" s="230"/>
    </row>
    <row r="356" spans="1:22" s="83" customFormat="1" ht="19.5" customHeight="1">
      <c r="A356" s="374" t="s">
        <v>476</v>
      </c>
      <c r="B356" s="375"/>
      <c r="C356" s="375"/>
      <c r="D356" s="375"/>
      <c r="E356" s="446"/>
      <c r="F356" s="447">
        <v>33</v>
      </c>
      <c r="G356" s="448"/>
      <c r="H356" s="449"/>
      <c r="I356" s="102"/>
      <c r="J356" s="102"/>
      <c r="K356" s="450" t="s">
        <v>476</v>
      </c>
      <c r="L356" s="451"/>
      <c r="M356" s="451"/>
      <c r="N356" s="567"/>
      <c r="O356" s="453"/>
      <c r="P356" s="568"/>
      <c r="Q356" s="600">
        <f t="shared" si="25"/>
        <v>0</v>
      </c>
      <c r="R356" s="154"/>
      <c r="S356" s="230"/>
      <c r="T356" s="230"/>
      <c r="U356" s="230"/>
      <c r="V356" s="230"/>
    </row>
    <row r="357" spans="1:22" s="83" customFormat="1" ht="19.5" customHeight="1" thickBot="1">
      <c r="A357" s="383" t="s">
        <v>477</v>
      </c>
      <c r="B357" s="384"/>
      <c r="C357" s="384"/>
      <c r="D357" s="384"/>
      <c r="E357" s="455"/>
      <c r="F357" s="456">
        <v>45</v>
      </c>
      <c r="G357" s="457"/>
      <c r="H357" s="458"/>
      <c r="I357" s="102"/>
      <c r="J357" s="102"/>
      <c r="K357" s="459" t="s">
        <v>477</v>
      </c>
      <c r="L357" s="460"/>
      <c r="M357" s="460"/>
      <c r="N357" s="570"/>
      <c r="O357" s="462"/>
      <c r="P357" s="571"/>
      <c r="Q357" s="601">
        <f t="shared" si="25"/>
        <v>0</v>
      </c>
      <c r="R357" s="154"/>
      <c r="S357" s="230"/>
      <c r="T357" s="230"/>
      <c r="U357" s="230"/>
      <c r="V357" s="230"/>
    </row>
    <row r="358" spans="1:22" s="83" customFormat="1" ht="19.5" customHeight="1" thickBot="1">
      <c r="A358" s="335" t="s">
        <v>571</v>
      </c>
      <c r="B358" s="336"/>
      <c r="C358" s="336"/>
      <c r="D358" s="336"/>
      <c r="E358" s="336"/>
      <c r="F358" s="336"/>
      <c r="G358" s="336"/>
      <c r="H358" s="407"/>
      <c r="I358" s="102"/>
      <c r="J358" s="102"/>
      <c r="K358" s="408" t="s">
        <v>569</v>
      </c>
      <c r="L358" s="409"/>
      <c r="M358" s="409"/>
      <c r="N358" s="409"/>
      <c r="O358" s="409"/>
      <c r="P358" s="409"/>
      <c r="Q358" s="495"/>
      <c r="R358" s="154"/>
      <c r="S358" s="230"/>
      <c r="T358" s="230"/>
      <c r="U358" s="230"/>
      <c r="V358" s="230"/>
    </row>
    <row r="359" spans="1:22" s="83" customFormat="1" ht="12.75" customHeight="1" thickBot="1">
      <c r="A359" s="281" t="s">
        <v>21</v>
      </c>
      <c r="B359" s="413"/>
      <c r="C359" s="413"/>
      <c r="D359" s="413"/>
      <c r="E359" s="414"/>
      <c r="F359" s="419" t="s">
        <v>312</v>
      </c>
      <c r="G359" s="420"/>
      <c r="H359" s="421"/>
      <c r="I359" s="102"/>
      <c r="J359" s="102"/>
      <c r="K359" s="317"/>
      <c r="L359" s="411"/>
      <c r="M359" s="411"/>
      <c r="N359" s="411"/>
      <c r="O359" s="411"/>
      <c r="P359" s="411"/>
      <c r="Q359" s="412"/>
      <c r="R359" s="154"/>
      <c r="S359" s="230"/>
      <c r="T359" s="230"/>
      <c r="U359" s="230"/>
      <c r="V359" s="230"/>
    </row>
    <row r="360" spans="1:22" s="83" customFormat="1" ht="13.5" customHeight="1">
      <c r="A360" s="415"/>
      <c r="B360" s="416"/>
      <c r="C360" s="416"/>
      <c r="D360" s="416"/>
      <c r="E360" s="417"/>
      <c r="F360" s="422"/>
      <c r="G360" s="423"/>
      <c r="H360" s="424"/>
      <c r="I360" s="102"/>
      <c r="J360" s="102"/>
      <c r="K360" s="425" t="s">
        <v>21</v>
      </c>
      <c r="L360" s="426"/>
      <c r="M360" s="426"/>
      <c r="N360" s="427"/>
      <c r="O360" s="431" t="s">
        <v>349</v>
      </c>
      <c r="P360" s="432"/>
      <c r="Q360" s="425" t="s">
        <v>65</v>
      </c>
      <c r="R360" s="154"/>
      <c r="S360" s="230"/>
      <c r="T360" s="230"/>
      <c r="U360" s="230"/>
      <c r="V360" s="230"/>
    </row>
    <row r="361" spans="1:22" s="83" customFormat="1" ht="12.75" customHeight="1" thickBot="1">
      <c r="A361" s="415"/>
      <c r="B361" s="418"/>
      <c r="C361" s="418"/>
      <c r="D361" s="418"/>
      <c r="E361" s="417"/>
      <c r="F361" s="422"/>
      <c r="G361" s="423"/>
      <c r="H361" s="424"/>
      <c r="I361" s="102"/>
      <c r="J361" s="102"/>
      <c r="K361" s="428"/>
      <c r="L361" s="429"/>
      <c r="M361" s="429"/>
      <c r="N361" s="430"/>
      <c r="O361" s="433"/>
      <c r="P361" s="434"/>
      <c r="Q361" s="428"/>
      <c r="R361" s="154"/>
      <c r="S361" s="230"/>
      <c r="T361" s="230"/>
      <c r="U361" s="230"/>
      <c r="V361" s="230"/>
    </row>
    <row r="362" spans="1:22" s="83" customFormat="1" ht="19.5" customHeight="1">
      <c r="A362" s="368" t="s">
        <v>478</v>
      </c>
      <c r="B362" s="369"/>
      <c r="C362" s="369"/>
      <c r="D362" s="369"/>
      <c r="E362" s="437"/>
      <c r="F362" s="563">
        <v>3100</v>
      </c>
      <c r="G362" s="439"/>
      <c r="H362" s="440"/>
      <c r="I362" s="102"/>
      <c r="J362" s="102"/>
      <c r="K362" s="441" t="s">
        <v>478</v>
      </c>
      <c r="L362" s="442"/>
      <c r="M362" s="442"/>
      <c r="N362" s="564"/>
      <c r="O362" s="444"/>
      <c r="P362" s="565"/>
      <c r="Q362" s="598">
        <f>F362*O362</f>
        <v>0</v>
      </c>
      <c r="R362" s="154"/>
      <c r="S362" s="230"/>
      <c r="T362" s="230"/>
      <c r="U362" s="230"/>
      <c r="V362" s="230"/>
    </row>
    <row r="363" spans="1:22" s="83" customFormat="1" ht="19.5" customHeight="1">
      <c r="A363" s="374" t="s">
        <v>479</v>
      </c>
      <c r="B363" s="375"/>
      <c r="C363" s="375"/>
      <c r="D363" s="375"/>
      <c r="E363" s="446"/>
      <c r="F363" s="566">
        <v>3100</v>
      </c>
      <c r="G363" s="448"/>
      <c r="H363" s="449"/>
      <c r="I363" s="102"/>
      <c r="J363" s="102"/>
      <c r="K363" s="450" t="s">
        <v>479</v>
      </c>
      <c r="L363" s="451"/>
      <c r="M363" s="451"/>
      <c r="N363" s="567"/>
      <c r="O363" s="453"/>
      <c r="P363" s="568"/>
      <c r="Q363" s="600">
        <f>F363*O363</f>
        <v>0</v>
      </c>
      <c r="R363" s="154"/>
      <c r="S363" s="230"/>
      <c r="T363" s="230"/>
      <c r="U363" s="230"/>
      <c r="V363" s="230"/>
    </row>
    <row r="364" spans="1:22" s="83" customFormat="1" ht="19.5" customHeight="1">
      <c r="A364" s="374" t="s">
        <v>480</v>
      </c>
      <c r="B364" s="375"/>
      <c r="C364" s="375"/>
      <c r="D364" s="375"/>
      <c r="E364" s="446"/>
      <c r="F364" s="566">
        <v>3950</v>
      </c>
      <c r="G364" s="448"/>
      <c r="H364" s="449"/>
      <c r="I364" s="102"/>
      <c r="J364" s="102"/>
      <c r="K364" s="450" t="s">
        <v>480</v>
      </c>
      <c r="L364" s="451"/>
      <c r="M364" s="451"/>
      <c r="N364" s="567"/>
      <c r="O364" s="453"/>
      <c r="P364" s="568"/>
      <c r="Q364" s="600">
        <f>F364*O364</f>
        <v>0</v>
      </c>
      <c r="R364" s="154"/>
      <c r="S364" s="230"/>
      <c r="T364" s="230"/>
      <c r="U364" s="230"/>
      <c r="V364" s="230"/>
    </row>
    <row r="365" spans="1:22" s="83" customFormat="1" ht="19.5" customHeight="1">
      <c r="A365" s="374" t="s">
        <v>481</v>
      </c>
      <c r="B365" s="375"/>
      <c r="C365" s="375"/>
      <c r="D365" s="375"/>
      <c r="E365" s="446"/>
      <c r="F365" s="566">
        <v>3100</v>
      </c>
      <c r="G365" s="448"/>
      <c r="H365" s="449"/>
      <c r="I365" s="102"/>
      <c r="J365" s="102"/>
      <c r="K365" s="450" t="s">
        <v>481</v>
      </c>
      <c r="L365" s="451"/>
      <c r="M365" s="451"/>
      <c r="N365" s="567"/>
      <c r="O365" s="453"/>
      <c r="P365" s="568"/>
      <c r="Q365" s="600">
        <f>F365*O365</f>
        <v>0</v>
      </c>
      <c r="R365" s="154"/>
      <c r="S365" s="230"/>
      <c r="T365" s="230"/>
      <c r="U365" s="230"/>
      <c r="V365" s="230"/>
    </row>
    <row r="366" spans="1:22" s="83" customFormat="1" ht="19.5" customHeight="1" thickBot="1">
      <c r="A366" s="383" t="s">
        <v>482</v>
      </c>
      <c r="B366" s="384"/>
      <c r="C366" s="384"/>
      <c r="D366" s="384"/>
      <c r="E366" s="455"/>
      <c r="F366" s="569">
        <v>3100</v>
      </c>
      <c r="G366" s="457"/>
      <c r="H366" s="458"/>
      <c r="I366" s="102"/>
      <c r="J366" s="102"/>
      <c r="K366" s="459" t="s">
        <v>482</v>
      </c>
      <c r="L366" s="460"/>
      <c r="M366" s="460"/>
      <c r="N366" s="570"/>
      <c r="O366" s="462"/>
      <c r="P366" s="571"/>
      <c r="Q366" s="601">
        <f>F366*O366</f>
        <v>0</v>
      </c>
      <c r="R366" s="154"/>
      <c r="S366" s="230"/>
      <c r="T366" s="230"/>
      <c r="U366" s="230"/>
      <c r="V366" s="230"/>
    </row>
    <row r="367" spans="1:22" s="83" customFormat="1" ht="19.5" customHeight="1" thickBot="1">
      <c r="A367" s="335" t="s">
        <v>570</v>
      </c>
      <c r="B367" s="336"/>
      <c r="C367" s="336"/>
      <c r="D367" s="336"/>
      <c r="E367" s="336"/>
      <c r="F367" s="336"/>
      <c r="G367" s="336"/>
      <c r="H367" s="336"/>
      <c r="I367" s="102"/>
      <c r="J367" s="102"/>
      <c r="K367" s="409" t="s">
        <v>294</v>
      </c>
      <c r="L367" s="409"/>
      <c r="M367" s="409"/>
      <c r="N367" s="409"/>
      <c r="O367" s="409"/>
      <c r="P367" s="409"/>
      <c r="Q367" s="409"/>
      <c r="R367" s="154"/>
      <c r="S367" s="230"/>
      <c r="T367" s="230"/>
      <c r="U367" s="230"/>
      <c r="V367" s="230"/>
    </row>
    <row r="368" spans="1:22" s="83" customFormat="1" ht="13.5" customHeight="1" thickBot="1">
      <c r="A368" s="282" t="s">
        <v>21</v>
      </c>
      <c r="B368" s="282"/>
      <c r="C368" s="282"/>
      <c r="D368" s="282"/>
      <c r="E368" s="282"/>
      <c r="F368" s="419" t="s">
        <v>312</v>
      </c>
      <c r="G368" s="420"/>
      <c r="H368" s="421"/>
      <c r="I368" s="102"/>
      <c r="J368" s="102"/>
      <c r="K368" s="411"/>
      <c r="L368" s="411"/>
      <c r="M368" s="411"/>
      <c r="N368" s="411"/>
      <c r="O368" s="411"/>
      <c r="P368" s="411"/>
      <c r="Q368" s="411"/>
      <c r="R368" s="154"/>
      <c r="S368" s="230"/>
      <c r="T368" s="230"/>
      <c r="U368" s="230"/>
      <c r="V368" s="230"/>
    </row>
    <row r="369" spans="1:22" s="83" customFormat="1" ht="12.75" customHeight="1">
      <c r="A369" s="284"/>
      <c r="B369" s="284"/>
      <c r="C369" s="284"/>
      <c r="D369" s="284"/>
      <c r="E369" s="284"/>
      <c r="F369" s="422"/>
      <c r="G369" s="423"/>
      <c r="H369" s="424"/>
      <c r="I369" s="102"/>
      <c r="J369" s="102"/>
      <c r="K369" s="425" t="s">
        <v>21</v>
      </c>
      <c r="L369" s="426"/>
      <c r="M369" s="426"/>
      <c r="N369" s="427"/>
      <c r="O369" s="431" t="s">
        <v>349</v>
      </c>
      <c r="P369" s="432"/>
      <c r="Q369" s="425" t="s">
        <v>65</v>
      </c>
      <c r="R369" s="154"/>
      <c r="S369" s="230"/>
      <c r="T369" s="230"/>
      <c r="U369" s="230"/>
      <c r="V369" s="230"/>
    </row>
    <row r="370" spans="1:22" s="83" customFormat="1" ht="13.5" customHeight="1" thickBot="1">
      <c r="A370" s="284"/>
      <c r="B370" s="284"/>
      <c r="C370" s="284"/>
      <c r="D370" s="284"/>
      <c r="E370" s="284"/>
      <c r="F370" s="422"/>
      <c r="G370" s="423"/>
      <c r="H370" s="424"/>
      <c r="I370" s="102"/>
      <c r="J370" s="102"/>
      <c r="K370" s="428"/>
      <c r="L370" s="429"/>
      <c r="M370" s="429"/>
      <c r="N370" s="430"/>
      <c r="O370" s="433"/>
      <c r="P370" s="434"/>
      <c r="Q370" s="428"/>
      <c r="R370" s="154"/>
      <c r="S370" s="230"/>
      <c r="T370" s="230"/>
      <c r="U370" s="230"/>
      <c r="V370" s="230"/>
    </row>
    <row r="371" spans="1:22" s="83" customFormat="1" ht="19.5" customHeight="1">
      <c r="A371" s="572" t="s">
        <v>497</v>
      </c>
      <c r="B371" s="573"/>
      <c r="C371" s="573"/>
      <c r="D371" s="573"/>
      <c r="E371" s="574"/>
      <c r="F371" s="563">
        <v>20</v>
      </c>
      <c r="G371" s="439"/>
      <c r="H371" s="440"/>
      <c r="I371" s="102"/>
      <c r="J371" s="102"/>
      <c r="K371" s="441" t="s">
        <v>497</v>
      </c>
      <c r="L371" s="442"/>
      <c r="M371" s="442"/>
      <c r="N371" s="443"/>
      <c r="O371" s="575"/>
      <c r="P371" s="565"/>
      <c r="Q371" s="610">
        <f aca="true" t="shared" si="26" ref="Q371:Q381">F371*O371</f>
        <v>0</v>
      </c>
      <c r="R371" s="154"/>
      <c r="S371" s="230"/>
      <c r="T371" s="230"/>
      <c r="U371" s="230"/>
      <c r="V371" s="230"/>
    </row>
    <row r="372" spans="1:22" s="83" customFormat="1" ht="19.5" customHeight="1">
      <c r="A372" s="576" t="s">
        <v>498</v>
      </c>
      <c r="B372" s="577"/>
      <c r="C372" s="577"/>
      <c r="D372" s="577"/>
      <c r="E372" s="578"/>
      <c r="F372" s="566">
        <v>20</v>
      </c>
      <c r="G372" s="448"/>
      <c r="H372" s="449"/>
      <c r="I372" s="102"/>
      <c r="J372" s="102"/>
      <c r="K372" s="450" t="s">
        <v>498</v>
      </c>
      <c r="L372" s="451"/>
      <c r="M372" s="451"/>
      <c r="N372" s="452"/>
      <c r="O372" s="579"/>
      <c r="P372" s="568"/>
      <c r="Q372" s="610">
        <f t="shared" si="26"/>
        <v>0</v>
      </c>
      <c r="R372" s="154"/>
      <c r="S372" s="230"/>
      <c r="T372" s="230"/>
      <c r="U372" s="230"/>
      <c r="V372" s="230"/>
    </row>
    <row r="373" spans="1:22" s="83" customFormat="1" ht="19.5" customHeight="1">
      <c r="A373" s="576" t="s">
        <v>499</v>
      </c>
      <c r="B373" s="577"/>
      <c r="C373" s="577"/>
      <c r="D373" s="577"/>
      <c r="E373" s="578"/>
      <c r="F373" s="566">
        <v>20</v>
      </c>
      <c r="G373" s="448"/>
      <c r="H373" s="449"/>
      <c r="I373" s="102"/>
      <c r="J373" s="102"/>
      <c r="K373" s="450" t="s">
        <v>499</v>
      </c>
      <c r="L373" s="451"/>
      <c r="M373" s="451"/>
      <c r="N373" s="452"/>
      <c r="O373" s="579"/>
      <c r="P373" s="568"/>
      <c r="Q373" s="610">
        <f t="shared" si="26"/>
        <v>0</v>
      </c>
      <c r="R373" s="154"/>
      <c r="S373" s="230"/>
      <c r="T373" s="230"/>
      <c r="U373" s="230"/>
      <c r="V373" s="230"/>
    </row>
    <row r="374" spans="1:22" s="83" customFormat="1" ht="19.5" customHeight="1">
      <c r="A374" s="576" t="s">
        <v>500</v>
      </c>
      <c r="B374" s="577"/>
      <c r="C374" s="577"/>
      <c r="D374" s="577"/>
      <c r="E374" s="578"/>
      <c r="F374" s="566">
        <v>20</v>
      </c>
      <c r="G374" s="448"/>
      <c r="H374" s="449"/>
      <c r="I374" s="102"/>
      <c r="J374" s="102"/>
      <c r="K374" s="450" t="s">
        <v>500</v>
      </c>
      <c r="L374" s="451"/>
      <c r="M374" s="451"/>
      <c r="N374" s="452"/>
      <c r="O374" s="579"/>
      <c r="P374" s="568"/>
      <c r="Q374" s="610">
        <f t="shared" si="26"/>
        <v>0</v>
      </c>
      <c r="R374" s="154"/>
      <c r="S374" s="230"/>
      <c r="T374" s="230"/>
      <c r="U374" s="230"/>
      <c r="V374" s="230"/>
    </row>
    <row r="375" spans="1:22" s="83" customFormat="1" ht="19.5" customHeight="1">
      <c r="A375" s="576" t="s">
        <v>501</v>
      </c>
      <c r="B375" s="577"/>
      <c r="C375" s="577"/>
      <c r="D375" s="577"/>
      <c r="E375" s="578"/>
      <c r="F375" s="566">
        <v>10</v>
      </c>
      <c r="G375" s="448"/>
      <c r="H375" s="449"/>
      <c r="I375" s="102"/>
      <c r="J375" s="102"/>
      <c r="K375" s="450" t="s">
        <v>501</v>
      </c>
      <c r="L375" s="451"/>
      <c r="M375" s="451"/>
      <c r="N375" s="452"/>
      <c r="O375" s="579"/>
      <c r="P375" s="568"/>
      <c r="Q375" s="610">
        <f t="shared" si="26"/>
        <v>0</v>
      </c>
      <c r="R375" s="154"/>
      <c r="S375" s="230"/>
      <c r="T375" s="230"/>
      <c r="U375" s="230"/>
      <c r="V375" s="230"/>
    </row>
    <row r="376" spans="1:22" s="83" customFormat="1" ht="19.5" customHeight="1">
      <c r="A376" s="576" t="s">
        <v>502</v>
      </c>
      <c r="B376" s="577"/>
      <c r="C376" s="577"/>
      <c r="D376" s="577"/>
      <c r="E376" s="578"/>
      <c r="F376" s="566">
        <v>30</v>
      </c>
      <c r="G376" s="448"/>
      <c r="H376" s="449"/>
      <c r="I376" s="102"/>
      <c r="J376" s="102"/>
      <c r="K376" s="450" t="s">
        <v>502</v>
      </c>
      <c r="L376" s="451"/>
      <c r="M376" s="451"/>
      <c r="N376" s="452"/>
      <c r="O376" s="579"/>
      <c r="P376" s="568"/>
      <c r="Q376" s="610">
        <f t="shared" si="26"/>
        <v>0</v>
      </c>
      <c r="R376" s="621"/>
      <c r="S376" s="230"/>
      <c r="T376" s="230"/>
      <c r="U376" s="230"/>
      <c r="V376" s="230"/>
    </row>
    <row r="377" spans="1:22" s="83" customFormat="1" ht="19.5" customHeight="1">
      <c r="A377" s="576" t="s">
        <v>503</v>
      </c>
      <c r="B377" s="577"/>
      <c r="C377" s="577"/>
      <c r="D377" s="577"/>
      <c r="E377" s="578"/>
      <c r="F377" s="566">
        <v>15</v>
      </c>
      <c r="G377" s="448"/>
      <c r="H377" s="449"/>
      <c r="I377" s="102"/>
      <c r="J377" s="102"/>
      <c r="K377" s="450" t="s">
        <v>503</v>
      </c>
      <c r="L377" s="451"/>
      <c r="M377" s="451"/>
      <c r="N377" s="452"/>
      <c r="O377" s="579"/>
      <c r="P377" s="568"/>
      <c r="Q377" s="610">
        <f t="shared" si="26"/>
        <v>0</v>
      </c>
      <c r="R377" s="621"/>
      <c r="S377" s="230"/>
      <c r="T377" s="230"/>
      <c r="U377" s="230"/>
      <c r="V377" s="230"/>
    </row>
    <row r="378" spans="1:22" s="83" customFormat="1" ht="19.5" customHeight="1">
      <c r="A378" s="576" t="s">
        <v>504</v>
      </c>
      <c r="B378" s="577"/>
      <c r="C378" s="577"/>
      <c r="D378" s="577"/>
      <c r="E378" s="578"/>
      <c r="F378" s="566">
        <v>15</v>
      </c>
      <c r="G378" s="448"/>
      <c r="H378" s="449"/>
      <c r="I378" s="102"/>
      <c r="J378" s="102"/>
      <c r="K378" s="450" t="s">
        <v>504</v>
      </c>
      <c r="L378" s="451"/>
      <c r="M378" s="451"/>
      <c r="N378" s="452"/>
      <c r="O378" s="579"/>
      <c r="P378" s="568"/>
      <c r="Q378" s="610">
        <f t="shared" si="26"/>
        <v>0</v>
      </c>
      <c r="R378" s="621"/>
      <c r="S378" s="230"/>
      <c r="T378" s="230"/>
      <c r="U378" s="230"/>
      <c r="V378" s="230"/>
    </row>
    <row r="379" spans="1:22" s="83" customFormat="1" ht="19.5" customHeight="1">
      <c r="A379" s="576" t="s">
        <v>505</v>
      </c>
      <c r="B379" s="577"/>
      <c r="C379" s="577"/>
      <c r="D379" s="577"/>
      <c r="E379" s="578"/>
      <c r="F379" s="566">
        <v>18</v>
      </c>
      <c r="G379" s="448"/>
      <c r="H379" s="449"/>
      <c r="I379" s="102"/>
      <c r="J379" s="102"/>
      <c r="K379" s="450" t="s">
        <v>505</v>
      </c>
      <c r="L379" s="451"/>
      <c r="M379" s="451"/>
      <c r="N379" s="452"/>
      <c r="O379" s="579"/>
      <c r="P379" s="568"/>
      <c r="Q379" s="610">
        <f t="shared" si="26"/>
        <v>0</v>
      </c>
      <c r="R379" s="621"/>
      <c r="S379" s="230"/>
      <c r="T379" s="230"/>
      <c r="U379" s="230"/>
      <c r="V379" s="230"/>
    </row>
    <row r="380" spans="1:22" s="83" customFormat="1" ht="19.5" customHeight="1">
      <c r="A380" s="576" t="s">
        <v>506</v>
      </c>
      <c r="B380" s="577"/>
      <c r="C380" s="577"/>
      <c r="D380" s="577"/>
      <c r="E380" s="578"/>
      <c r="F380" s="566">
        <v>18</v>
      </c>
      <c r="G380" s="448"/>
      <c r="H380" s="449"/>
      <c r="I380" s="102"/>
      <c r="J380" s="102"/>
      <c r="K380" s="450" t="s">
        <v>506</v>
      </c>
      <c r="L380" s="451"/>
      <c r="M380" s="451"/>
      <c r="N380" s="452"/>
      <c r="O380" s="579"/>
      <c r="P380" s="568"/>
      <c r="Q380" s="610">
        <f t="shared" si="26"/>
        <v>0</v>
      </c>
      <c r="R380" s="621"/>
      <c r="S380" s="230"/>
      <c r="T380" s="230"/>
      <c r="U380" s="230"/>
      <c r="V380" s="230"/>
    </row>
    <row r="381" spans="1:22" s="83" customFormat="1" ht="19.5" customHeight="1" thickBot="1">
      <c r="A381" s="580" t="s">
        <v>507</v>
      </c>
      <c r="B381" s="581"/>
      <c r="C381" s="581"/>
      <c r="D381" s="581"/>
      <c r="E381" s="582"/>
      <c r="F381" s="569">
        <v>25</v>
      </c>
      <c r="G381" s="457"/>
      <c r="H381" s="458"/>
      <c r="I381" s="102"/>
      <c r="J381" s="102"/>
      <c r="K381" s="459" t="s">
        <v>507</v>
      </c>
      <c r="L381" s="460"/>
      <c r="M381" s="460"/>
      <c r="N381" s="461"/>
      <c r="O381" s="583"/>
      <c r="P381" s="571"/>
      <c r="Q381" s="610">
        <f t="shared" si="26"/>
        <v>0</v>
      </c>
      <c r="R381" s="621"/>
      <c r="S381" s="230"/>
      <c r="T381" s="230"/>
      <c r="U381" s="230"/>
      <c r="V381" s="230"/>
    </row>
    <row r="382" spans="3:12" ht="12.75">
      <c r="C382" s="190"/>
      <c r="D382" s="190"/>
      <c r="E382" s="190"/>
      <c r="I382" s="66"/>
      <c r="J382" s="104"/>
      <c r="K382" s="66"/>
      <c r="L382" s="104"/>
    </row>
    <row r="383" spans="3:12" ht="12.75">
      <c r="C383" s="190"/>
      <c r="D383" s="190"/>
      <c r="E383" s="190"/>
      <c r="I383" s="104"/>
      <c r="J383" s="66"/>
      <c r="K383" s="104"/>
      <c r="L383" s="66"/>
    </row>
    <row r="384" spans="3:12" ht="12.75">
      <c r="C384" s="190"/>
      <c r="D384" s="190"/>
      <c r="E384" s="190"/>
      <c r="I384" s="66"/>
      <c r="J384" s="66"/>
      <c r="K384" s="66"/>
      <c r="L384" s="66"/>
    </row>
    <row r="385" spans="3:12" ht="12.75">
      <c r="C385" s="190"/>
      <c r="D385" s="190"/>
      <c r="E385" s="190"/>
      <c r="I385" s="66"/>
      <c r="J385" s="191"/>
      <c r="K385" s="66"/>
      <c r="L385" s="191"/>
    </row>
    <row r="386" spans="3:12" ht="12.75">
      <c r="C386" s="190"/>
      <c r="D386" s="190"/>
      <c r="E386" s="190"/>
      <c r="I386" s="191"/>
      <c r="J386" s="66"/>
      <c r="K386" s="191"/>
      <c r="L386" s="66"/>
    </row>
    <row r="387" spans="3:12" ht="12.75">
      <c r="C387" s="190"/>
      <c r="D387" s="190"/>
      <c r="E387" s="190"/>
      <c r="I387" s="66"/>
      <c r="J387" s="66"/>
      <c r="K387" s="66"/>
      <c r="L387" s="66"/>
    </row>
    <row r="388" spans="3:12" ht="12.75">
      <c r="C388" s="190"/>
      <c r="D388" s="190"/>
      <c r="E388" s="190"/>
      <c r="I388" s="66"/>
      <c r="J388" s="66"/>
      <c r="K388" s="66"/>
      <c r="L388" s="66"/>
    </row>
    <row r="389" spans="3:12" ht="12.75">
      <c r="C389" s="190"/>
      <c r="D389" s="190"/>
      <c r="E389" s="190"/>
      <c r="I389" s="66"/>
      <c r="J389" s="66"/>
      <c r="K389" s="66"/>
      <c r="L389" s="66"/>
    </row>
    <row r="390" spans="3:12" ht="12.75">
      <c r="C390" s="190"/>
      <c r="D390" s="190"/>
      <c r="E390" s="190"/>
      <c r="I390" s="66"/>
      <c r="J390" s="66"/>
      <c r="K390" s="66"/>
      <c r="L390" s="66"/>
    </row>
    <row r="391" spans="3:12" ht="12.75">
      <c r="C391" s="190"/>
      <c r="D391" s="190"/>
      <c r="E391" s="190"/>
      <c r="I391" s="66"/>
      <c r="J391" s="191"/>
      <c r="K391" s="66"/>
      <c r="L391" s="191"/>
    </row>
    <row r="392" spans="3:12" ht="12.75">
      <c r="C392" s="190"/>
      <c r="D392" s="190"/>
      <c r="E392" s="190"/>
      <c r="I392" s="191"/>
      <c r="J392" s="191"/>
      <c r="K392" s="191"/>
      <c r="L392" s="191"/>
    </row>
    <row r="393" spans="3:12" ht="12.75">
      <c r="C393" s="190"/>
      <c r="D393" s="190"/>
      <c r="E393" s="190"/>
      <c r="I393" s="191"/>
      <c r="J393" s="66"/>
      <c r="K393" s="191"/>
      <c r="L393" s="66"/>
    </row>
    <row r="394" spans="3:12" ht="12.75">
      <c r="C394" s="190"/>
      <c r="D394" s="190"/>
      <c r="E394" s="190"/>
      <c r="I394" s="66"/>
      <c r="J394" s="104"/>
      <c r="K394" s="66"/>
      <c r="L394" s="104"/>
    </row>
    <row r="395" spans="3:12" ht="12.75">
      <c r="C395" s="190"/>
      <c r="D395" s="190"/>
      <c r="E395" s="190"/>
      <c r="I395" s="104"/>
      <c r="J395" s="66"/>
      <c r="K395" s="104"/>
      <c r="L395" s="66"/>
    </row>
    <row r="396" spans="3:12" ht="12.75">
      <c r="C396" s="190"/>
      <c r="D396" s="190"/>
      <c r="E396" s="190"/>
      <c r="I396" s="66"/>
      <c r="J396" s="66"/>
      <c r="K396" s="66"/>
      <c r="L396" s="66"/>
    </row>
    <row r="397" spans="3:12" ht="12.75">
      <c r="C397" s="190"/>
      <c r="D397" s="190"/>
      <c r="E397" s="190"/>
      <c r="I397" s="66"/>
      <c r="J397" s="191"/>
      <c r="K397" s="66"/>
      <c r="L397" s="191"/>
    </row>
    <row r="398" spans="3:12" ht="12.75">
      <c r="C398" s="192"/>
      <c r="D398" s="192"/>
      <c r="E398" s="192"/>
      <c r="I398" s="191"/>
      <c r="J398" s="66"/>
      <c r="K398" s="191"/>
      <c r="L398" s="66"/>
    </row>
    <row r="399" spans="3:12" ht="12.75">
      <c r="C399" s="192"/>
      <c r="D399" s="192"/>
      <c r="E399" s="192"/>
      <c r="I399" s="66"/>
      <c r="J399" s="66"/>
      <c r="K399" s="66"/>
      <c r="L399" s="66"/>
    </row>
    <row r="400" spans="3:5" ht="12.75">
      <c r="C400" s="192"/>
      <c r="D400" s="192"/>
      <c r="E400" s="192"/>
    </row>
    <row r="401" spans="3:5" ht="12.75">
      <c r="C401" s="192"/>
      <c r="D401" s="192"/>
      <c r="E401" s="192"/>
    </row>
    <row r="402" spans="3:5" ht="12.75">
      <c r="C402" s="192"/>
      <c r="D402" s="192"/>
      <c r="E402" s="192"/>
    </row>
    <row r="403" spans="3:5" ht="12.75">
      <c r="C403" s="192"/>
      <c r="D403" s="192"/>
      <c r="E403" s="192"/>
    </row>
    <row r="404" spans="3:5" ht="12.75">
      <c r="C404" s="192"/>
      <c r="D404" s="192"/>
      <c r="E404" s="192"/>
    </row>
    <row r="405" spans="3:5" ht="12.75">
      <c r="C405" s="192"/>
      <c r="D405" s="192"/>
      <c r="E405" s="192"/>
    </row>
    <row r="406" spans="3:5" ht="12.75">
      <c r="C406" s="192"/>
      <c r="D406" s="192"/>
      <c r="E406" s="192"/>
    </row>
    <row r="407" spans="3:5" ht="12.75">
      <c r="C407" s="192"/>
      <c r="D407" s="192"/>
      <c r="E407" s="192"/>
    </row>
    <row r="408" spans="3:5" ht="12.75">
      <c r="C408" s="192"/>
      <c r="D408" s="192"/>
      <c r="E408" s="192"/>
    </row>
    <row r="409" spans="3:5" ht="12.75">
      <c r="C409" s="192"/>
      <c r="D409" s="192"/>
      <c r="E409" s="192"/>
    </row>
    <row r="410" spans="3:5" ht="12.75">
      <c r="C410" s="192"/>
      <c r="D410" s="192"/>
      <c r="E410" s="192"/>
    </row>
    <row r="411" spans="3:5" ht="12.75">
      <c r="C411" s="192"/>
      <c r="D411" s="192"/>
      <c r="E411" s="192"/>
    </row>
    <row r="412" spans="3:5" ht="12.75">
      <c r="C412" s="192"/>
      <c r="D412" s="192"/>
      <c r="E412" s="192"/>
    </row>
    <row r="413" spans="3:5" ht="12.75">
      <c r="C413" s="192"/>
      <c r="D413" s="192"/>
      <c r="E413" s="192"/>
    </row>
    <row r="414" spans="3:5" ht="12.75">
      <c r="C414" s="192"/>
      <c r="D414" s="192"/>
      <c r="E414" s="192"/>
    </row>
    <row r="415" spans="3:5" ht="12.75">
      <c r="C415" s="192"/>
      <c r="D415" s="192"/>
      <c r="E415" s="192"/>
    </row>
    <row r="416" spans="3:5" ht="12.75">
      <c r="C416" s="192"/>
      <c r="D416" s="192"/>
      <c r="E416" s="192"/>
    </row>
    <row r="417" spans="3:5" ht="12.75">
      <c r="C417" s="192"/>
      <c r="D417" s="192"/>
      <c r="E417" s="192"/>
    </row>
    <row r="418" spans="3:5" ht="12.75">
      <c r="C418" s="192"/>
      <c r="D418" s="192"/>
      <c r="E418" s="192"/>
    </row>
    <row r="419" spans="3:5" ht="12.75">
      <c r="C419" s="192"/>
      <c r="D419" s="192"/>
      <c r="E419" s="192"/>
    </row>
    <row r="420" spans="3:5" ht="12.75">
      <c r="C420" s="192"/>
      <c r="D420" s="192"/>
      <c r="E420" s="192"/>
    </row>
    <row r="421" spans="3:5" ht="12.75">
      <c r="C421" s="192"/>
      <c r="D421" s="192"/>
      <c r="E421" s="192"/>
    </row>
    <row r="422" spans="3:5" ht="12.75">
      <c r="C422" s="192"/>
      <c r="D422" s="192"/>
      <c r="E422" s="192"/>
    </row>
    <row r="423" spans="3:5" ht="12.75">
      <c r="C423" s="192"/>
      <c r="D423" s="192"/>
      <c r="E423" s="192"/>
    </row>
    <row r="424" spans="3:5" ht="12.75">
      <c r="C424" s="192"/>
      <c r="D424" s="192"/>
      <c r="E424" s="192"/>
    </row>
    <row r="425" spans="3:5" ht="12.75">
      <c r="C425" s="192"/>
      <c r="D425" s="192"/>
      <c r="E425" s="192"/>
    </row>
    <row r="426" spans="3:5" ht="12.75">
      <c r="C426" s="192"/>
      <c r="D426" s="192"/>
      <c r="E426" s="192"/>
    </row>
    <row r="427" spans="3:5" ht="12.75">
      <c r="C427" s="192"/>
      <c r="D427" s="192"/>
      <c r="E427" s="192"/>
    </row>
    <row r="428" spans="3:5" ht="12.75">
      <c r="C428" s="192"/>
      <c r="D428" s="192"/>
      <c r="E428" s="192"/>
    </row>
    <row r="429" spans="3:5" ht="12.75">
      <c r="C429" s="192"/>
      <c r="D429" s="192"/>
      <c r="E429" s="192"/>
    </row>
    <row r="430" spans="3:5" ht="12.75">
      <c r="C430" s="192"/>
      <c r="D430" s="192"/>
      <c r="E430" s="192"/>
    </row>
    <row r="431" spans="3:5" ht="12.75">
      <c r="C431" s="192"/>
      <c r="D431" s="192"/>
      <c r="E431" s="192"/>
    </row>
    <row r="432" spans="3:5" ht="12.75">
      <c r="C432" s="192"/>
      <c r="D432" s="192"/>
      <c r="E432" s="192"/>
    </row>
    <row r="433" spans="3:5" ht="12.75">
      <c r="C433" s="192"/>
      <c r="D433" s="192"/>
      <c r="E433" s="192"/>
    </row>
    <row r="434" spans="3:5" ht="12.75">
      <c r="C434" s="192"/>
      <c r="D434" s="192"/>
      <c r="E434" s="192"/>
    </row>
    <row r="435" spans="3:5" ht="12.75">
      <c r="C435" s="192"/>
      <c r="D435" s="192"/>
      <c r="E435" s="192"/>
    </row>
    <row r="436" spans="3:5" ht="12.75">
      <c r="C436" s="192"/>
      <c r="D436" s="192"/>
      <c r="E436" s="192"/>
    </row>
    <row r="437" spans="3:5" ht="12.75">
      <c r="C437" s="192"/>
      <c r="D437" s="192"/>
      <c r="E437" s="192"/>
    </row>
    <row r="438" spans="3:5" ht="12.75">
      <c r="C438" s="192"/>
      <c r="D438" s="192"/>
      <c r="E438" s="192"/>
    </row>
    <row r="439" spans="3:5" ht="12.75">
      <c r="C439" s="192"/>
      <c r="D439" s="192"/>
      <c r="E439" s="192"/>
    </row>
    <row r="440" spans="3:5" ht="12.75">
      <c r="C440" s="192"/>
      <c r="D440" s="192"/>
      <c r="E440" s="192"/>
    </row>
    <row r="441" spans="3:5" ht="12.75">
      <c r="C441" s="192"/>
      <c r="D441" s="192"/>
      <c r="E441" s="192"/>
    </row>
    <row r="442" spans="3:5" ht="12.75">
      <c r="C442" s="192"/>
      <c r="D442" s="192"/>
      <c r="E442" s="192"/>
    </row>
    <row r="443" spans="3:5" ht="12.75">
      <c r="C443" s="192"/>
      <c r="D443" s="192"/>
      <c r="E443" s="192"/>
    </row>
    <row r="444" spans="3:5" ht="12.75">
      <c r="C444" s="192"/>
      <c r="D444" s="192"/>
      <c r="E444" s="192"/>
    </row>
    <row r="445" spans="3:5" ht="12.75">
      <c r="C445" s="192"/>
      <c r="D445" s="192"/>
      <c r="E445" s="192"/>
    </row>
    <row r="446" spans="3:5" ht="12.75">
      <c r="C446" s="192"/>
      <c r="D446" s="192"/>
      <c r="E446" s="192"/>
    </row>
    <row r="447" spans="3:5" ht="12.75">
      <c r="C447" s="192"/>
      <c r="D447" s="192"/>
      <c r="E447" s="192"/>
    </row>
    <row r="448" spans="3:5" ht="12.75">
      <c r="C448" s="192"/>
      <c r="D448" s="192"/>
      <c r="E448" s="192"/>
    </row>
    <row r="449" spans="3:5" ht="12.75">
      <c r="C449" s="192"/>
      <c r="D449" s="192"/>
      <c r="E449" s="192"/>
    </row>
    <row r="450" spans="3:5" ht="12.75">
      <c r="C450" s="192"/>
      <c r="D450" s="192"/>
      <c r="E450" s="192"/>
    </row>
    <row r="451" spans="3:5" ht="12.75">
      <c r="C451" s="192"/>
      <c r="D451" s="192"/>
      <c r="E451" s="192"/>
    </row>
    <row r="452" spans="3:5" ht="12.75">
      <c r="C452" s="192"/>
      <c r="D452" s="192"/>
      <c r="E452" s="192"/>
    </row>
    <row r="453" spans="3:5" ht="12.75">
      <c r="C453" s="192"/>
      <c r="D453" s="192"/>
      <c r="E453" s="192"/>
    </row>
    <row r="454" spans="3:5" ht="12.75">
      <c r="C454" s="192"/>
      <c r="D454" s="192"/>
      <c r="E454" s="192"/>
    </row>
    <row r="455" spans="3:5" ht="12.75">
      <c r="C455" s="192"/>
      <c r="D455" s="192"/>
      <c r="E455" s="192"/>
    </row>
    <row r="456" spans="3:5" ht="12.75">
      <c r="C456" s="192"/>
      <c r="D456" s="192"/>
      <c r="E456" s="192"/>
    </row>
    <row r="457" spans="3:5" ht="12.75">
      <c r="C457" s="192"/>
      <c r="D457" s="192"/>
      <c r="E457" s="192"/>
    </row>
    <row r="458" spans="3:5" ht="12.75">
      <c r="C458" s="192"/>
      <c r="D458" s="192"/>
      <c r="E458" s="192"/>
    </row>
    <row r="459" spans="3:5" ht="12.75">
      <c r="C459" s="192"/>
      <c r="D459" s="192"/>
      <c r="E459" s="192"/>
    </row>
    <row r="460" spans="3:5" ht="12.75">
      <c r="C460" s="192"/>
      <c r="D460" s="192"/>
      <c r="E460" s="192"/>
    </row>
    <row r="461" spans="3:5" ht="12.75">
      <c r="C461" s="192"/>
      <c r="D461" s="192"/>
      <c r="E461" s="192"/>
    </row>
    <row r="462" spans="3:5" ht="12.75">
      <c r="C462" s="192"/>
      <c r="D462" s="192"/>
      <c r="E462" s="192"/>
    </row>
    <row r="463" spans="3:5" ht="12.75">
      <c r="C463" s="192"/>
      <c r="D463" s="192"/>
      <c r="E463" s="192"/>
    </row>
    <row r="464" spans="3:5" ht="12.75">
      <c r="C464" s="192"/>
      <c r="D464" s="192"/>
      <c r="E464" s="192"/>
    </row>
    <row r="465" spans="3:5" ht="12.75">
      <c r="C465" s="192"/>
      <c r="D465" s="192"/>
      <c r="E465" s="192"/>
    </row>
    <row r="466" spans="3:5" ht="12.75">
      <c r="C466" s="192"/>
      <c r="D466" s="192"/>
      <c r="E466" s="192"/>
    </row>
    <row r="467" spans="3:5" ht="12.75">
      <c r="C467" s="192"/>
      <c r="D467" s="192"/>
      <c r="E467" s="192"/>
    </row>
    <row r="468" spans="3:5" ht="12.75">
      <c r="C468" s="192"/>
      <c r="D468" s="192"/>
      <c r="E468" s="192"/>
    </row>
    <row r="469" spans="3:5" ht="12.75">
      <c r="C469" s="192"/>
      <c r="D469" s="192"/>
      <c r="E469" s="192"/>
    </row>
    <row r="470" spans="3:5" ht="12.75">
      <c r="C470" s="192"/>
      <c r="D470" s="192"/>
      <c r="E470" s="192"/>
    </row>
    <row r="471" spans="3:5" ht="12.75">
      <c r="C471" s="192"/>
      <c r="D471" s="192"/>
      <c r="E471" s="192"/>
    </row>
    <row r="472" spans="3:5" ht="12.75">
      <c r="C472" s="192"/>
      <c r="D472" s="192"/>
      <c r="E472" s="192"/>
    </row>
    <row r="473" spans="3:5" ht="12.75">
      <c r="C473" s="192"/>
      <c r="D473" s="192"/>
      <c r="E473" s="192"/>
    </row>
    <row r="474" spans="3:5" ht="12.75">
      <c r="C474" s="192"/>
      <c r="D474" s="192"/>
      <c r="E474" s="192"/>
    </row>
    <row r="475" spans="3:5" ht="12.75">
      <c r="C475" s="192"/>
      <c r="D475" s="192"/>
      <c r="E475" s="192"/>
    </row>
    <row r="476" spans="3:5" ht="12.75">
      <c r="C476" s="192"/>
      <c r="D476" s="192"/>
      <c r="E476" s="192"/>
    </row>
    <row r="477" spans="3:5" ht="12.75">
      <c r="C477" s="192"/>
      <c r="D477" s="192"/>
      <c r="E477" s="192"/>
    </row>
    <row r="478" spans="3:5" ht="12.75">
      <c r="C478" s="192"/>
      <c r="D478" s="192"/>
      <c r="E478" s="192"/>
    </row>
    <row r="479" spans="3:5" ht="12.75">
      <c r="C479" s="192"/>
      <c r="D479" s="192"/>
      <c r="E479" s="192"/>
    </row>
    <row r="480" spans="3:5" ht="12.75">
      <c r="C480" s="192"/>
      <c r="D480" s="192"/>
      <c r="E480" s="192"/>
    </row>
    <row r="481" spans="3:5" ht="12.75">
      <c r="C481" s="192"/>
      <c r="D481" s="192"/>
      <c r="E481" s="192"/>
    </row>
    <row r="482" spans="3:5" ht="12.75">
      <c r="C482" s="192"/>
      <c r="D482" s="192"/>
      <c r="E482" s="192"/>
    </row>
    <row r="483" spans="3:5" ht="12.75">
      <c r="C483" s="192"/>
      <c r="D483" s="192"/>
      <c r="E483" s="192"/>
    </row>
    <row r="484" spans="3:5" ht="12.75">
      <c r="C484" s="192"/>
      <c r="D484" s="192"/>
      <c r="E484" s="192"/>
    </row>
    <row r="485" spans="3:5" ht="12.75">
      <c r="C485" s="192"/>
      <c r="D485" s="192"/>
      <c r="E485" s="192"/>
    </row>
    <row r="486" spans="3:5" ht="12.75">
      <c r="C486" s="192"/>
      <c r="D486" s="192"/>
      <c r="E486" s="192"/>
    </row>
    <row r="487" spans="3:5" ht="12.75">
      <c r="C487" s="192"/>
      <c r="D487" s="192"/>
      <c r="E487" s="192"/>
    </row>
    <row r="488" spans="3:5" ht="12.75">
      <c r="C488" s="192"/>
      <c r="D488" s="192"/>
      <c r="E488" s="192"/>
    </row>
    <row r="489" spans="3:5" ht="12.75">
      <c r="C489" s="192"/>
      <c r="D489" s="192"/>
      <c r="E489" s="192"/>
    </row>
    <row r="490" spans="3:5" ht="12.75">
      <c r="C490" s="192"/>
      <c r="D490" s="192"/>
      <c r="E490" s="192"/>
    </row>
    <row r="491" spans="3:5" ht="12.75">
      <c r="C491" s="192"/>
      <c r="D491" s="192"/>
      <c r="E491" s="192"/>
    </row>
    <row r="492" spans="3:5" ht="12.75">
      <c r="C492" s="192"/>
      <c r="D492" s="192"/>
      <c r="E492" s="192"/>
    </row>
    <row r="493" spans="3:5" ht="12.75">
      <c r="C493" s="192"/>
      <c r="D493" s="192"/>
      <c r="E493" s="192"/>
    </row>
    <row r="494" spans="3:5" ht="12.75">
      <c r="C494" s="192"/>
      <c r="D494" s="192"/>
      <c r="E494" s="192"/>
    </row>
    <row r="495" spans="3:5" ht="12.75">
      <c r="C495" s="192"/>
      <c r="D495" s="192"/>
      <c r="E495" s="192"/>
    </row>
    <row r="496" spans="3:5" ht="12.75">
      <c r="C496" s="192"/>
      <c r="D496" s="192"/>
      <c r="E496" s="192"/>
    </row>
    <row r="497" spans="3:5" ht="12.75">
      <c r="C497" s="192"/>
      <c r="D497" s="192"/>
      <c r="E497" s="192"/>
    </row>
    <row r="498" spans="3:5" ht="12.75">
      <c r="C498" s="192"/>
      <c r="D498" s="192"/>
      <c r="E498" s="192"/>
    </row>
    <row r="499" spans="3:5" ht="12.75">
      <c r="C499" s="192"/>
      <c r="D499" s="192"/>
      <c r="E499" s="192"/>
    </row>
    <row r="500" spans="3:5" ht="12.75">
      <c r="C500" s="192"/>
      <c r="D500" s="192"/>
      <c r="E500" s="192"/>
    </row>
    <row r="501" spans="3:5" ht="12.75">
      <c r="C501" s="192"/>
      <c r="D501" s="192"/>
      <c r="E501" s="192"/>
    </row>
    <row r="502" spans="3:5" ht="12.75">
      <c r="C502" s="192"/>
      <c r="D502" s="192"/>
      <c r="E502" s="192"/>
    </row>
    <row r="503" spans="3:5" ht="12.75">
      <c r="C503" s="192"/>
      <c r="D503" s="192"/>
      <c r="E503" s="192"/>
    </row>
    <row r="504" spans="3:5" ht="12.75">
      <c r="C504" s="192"/>
      <c r="D504" s="192"/>
      <c r="E504" s="192"/>
    </row>
    <row r="505" spans="3:5" ht="12.75">
      <c r="C505" s="192"/>
      <c r="D505" s="192"/>
      <c r="E505" s="192"/>
    </row>
    <row r="506" spans="3:5" ht="12.75">
      <c r="C506" s="192"/>
      <c r="D506" s="192"/>
      <c r="E506" s="192"/>
    </row>
    <row r="507" spans="3:5" ht="12.75">
      <c r="C507" s="192"/>
      <c r="D507" s="192"/>
      <c r="E507" s="192"/>
    </row>
    <row r="508" spans="3:5" ht="12.75">
      <c r="C508" s="192"/>
      <c r="D508" s="192"/>
      <c r="E508" s="192"/>
    </row>
    <row r="509" spans="3:5" ht="12.75">
      <c r="C509" s="192"/>
      <c r="D509" s="192"/>
      <c r="E509" s="192"/>
    </row>
    <row r="510" spans="3:5" ht="12.75">
      <c r="C510" s="192"/>
      <c r="D510" s="192"/>
      <c r="E510" s="192"/>
    </row>
    <row r="511" spans="3:5" ht="12.75">
      <c r="C511" s="192"/>
      <c r="D511" s="192"/>
      <c r="E511" s="192"/>
    </row>
    <row r="512" spans="3:5" ht="12.75">
      <c r="C512" s="192"/>
      <c r="D512" s="192"/>
      <c r="E512" s="192"/>
    </row>
    <row r="513" spans="3:5" ht="12.75">
      <c r="C513" s="192"/>
      <c r="D513" s="192"/>
      <c r="E513" s="192"/>
    </row>
    <row r="514" spans="3:5" ht="12.75">
      <c r="C514" s="192"/>
      <c r="D514" s="192"/>
      <c r="E514" s="192"/>
    </row>
    <row r="515" spans="3:5" ht="12.75">
      <c r="C515" s="192"/>
      <c r="D515" s="192"/>
      <c r="E515" s="192"/>
    </row>
    <row r="516" spans="3:5" ht="12.75">
      <c r="C516" s="192"/>
      <c r="D516" s="192"/>
      <c r="E516" s="192"/>
    </row>
    <row r="517" spans="3:5" ht="12.75">
      <c r="C517" s="192"/>
      <c r="D517" s="192"/>
      <c r="E517" s="192"/>
    </row>
    <row r="518" spans="3:5" ht="12.75">
      <c r="C518" s="192"/>
      <c r="D518" s="192"/>
      <c r="E518" s="192"/>
    </row>
    <row r="519" spans="3:5" ht="12.75">
      <c r="C519" s="192"/>
      <c r="D519" s="192"/>
      <c r="E519" s="192"/>
    </row>
    <row r="520" spans="3:5" ht="12.75">
      <c r="C520" s="192"/>
      <c r="D520" s="192"/>
      <c r="E520" s="192"/>
    </row>
    <row r="521" spans="3:5" ht="12.75">
      <c r="C521" s="192"/>
      <c r="D521" s="192"/>
      <c r="E521" s="192"/>
    </row>
    <row r="522" spans="3:5" ht="12.75">
      <c r="C522" s="192"/>
      <c r="D522" s="192"/>
      <c r="E522" s="192"/>
    </row>
    <row r="523" spans="3:5" ht="12.75">
      <c r="C523" s="192"/>
      <c r="D523" s="192"/>
      <c r="E523" s="192"/>
    </row>
    <row r="524" spans="3:5" ht="12.75">
      <c r="C524" s="192"/>
      <c r="D524" s="192"/>
      <c r="E524" s="192"/>
    </row>
    <row r="525" spans="3:5" ht="12.75">
      <c r="C525" s="192"/>
      <c r="D525" s="192"/>
      <c r="E525" s="192"/>
    </row>
    <row r="526" spans="3:5" ht="12.75">
      <c r="C526" s="192"/>
      <c r="D526" s="192"/>
      <c r="E526" s="192"/>
    </row>
    <row r="527" spans="3:5" ht="12.75">
      <c r="C527" s="192"/>
      <c r="D527" s="192"/>
      <c r="E527" s="192"/>
    </row>
    <row r="528" spans="3:5" ht="12.75">
      <c r="C528" s="192"/>
      <c r="D528" s="192"/>
      <c r="E528" s="192"/>
    </row>
    <row r="529" spans="3:5" ht="12.75">
      <c r="C529" s="192"/>
      <c r="D529" s="192"/>
      <c r="E529" s="192"/>
    </row>
    <row r="530" spans="3:5" ht="12.75">
      <c r="C530" s="192"/>
      <c r="D530" s="192"/>
      <c r="E530" s="192"/>
    </row>
    <row r="531" spans="3:5" ht="12.75">
      <c r="C531" s="192"/>
      <c r="D531" s="192"/>
      <c r="E531" s="192"/>
    </row>
    <row r="532" spans="3:5" ht="12.75">
      <c r="C532" s="192"/>
      <c r="D532" s="192"/>
      <c r="E532" s="192"/>
    </row>
    <row r="533" spans="3:5" ht="12.75">
      <c r="C533" s="192"/>
      <c r="D533" s="192"/>
      <c r="E533" s="192"/>
    </row>
    <row r="534" spans="3:5" ht="12.75">
      <c r="C534" s="192"/>
      <c r="D534" s="192"/>
      <c r="E534" s="192"/>
    </row>
    <row r="535" spans="3:5" ht="12.75">
      <c r="C535" s="192"/>
      <c r="D535" s="192"/>
      <c r="E535" s="192"/>
    </row>
    <row r="536" spans="3:5" ht="12.75">
      <c r="C536" s="192"/>
      <c r="D536" s="192"/>
      <c r="E536" s="192"/>
    </row>
    <row r="537" spans="3:5" ht="12.75">
      <c r="C537" s="192"/>
      <c r="D537" s="192"/>
      <c r="E537" s="192"/>
    </row>
    <row r="538" spans="3:5" ht="12.75">
      <c r="C538" s="192"/>
      <c r="D538" s="192"/>
      <c r="E538" s="192"/>
    </row>
    <row r="539" spans="3:5" ht="12.75">
      <c r="C539" s="192"/>
      <c r="D539" s="192"/>
      <c r="E539" s="192"/>
    </row>
    <row r="540" spans="3:5" ht="12.75">
      <c r="C540" s="192"/>
      <c r="D540" s="192"/>
      <c r="E540" s="192"/>
    </row>
    <row r="541" spans="3:5" ht="12.75">
      <c r="C541" s="192"/>
      <c r="D541" s="192"/>
      <c r="E541" s="192"/>
    </row>
    <row r="542" spans="3:5" ht="12.75">
      <c r="C542" s="192"/>
      <c r="D542" s="192"/>
      <c r="E542" s="192"/>
    </row>
    <row r="543" spans="3:5" ht="12.75">
      <c r="C543" s="192"/>
      <c r="D543" s="192"/>
      <c r="E543" s="192"/>
    </row>
    <row r="544" spans="3:5" ht="12.75">
      <c r="C544" s="192"/>
      <c r="D544" s="192"/>
      <c r="E544" s="192"/>
    </row>
    <row r="545" spans="3:5" ht="12.75">
      <c r="C545" s="192"/>
      <c r="D545" s="192"/>
      <c r="E545" s="192"/>
    </row>
    <row r="546" spans="3:5" ht="12.75">
      <c r="C546" s="192"/>
      <c r="D546" s="192"/>
      <c r="E546" s="192"/>
    </row>
    <row r="547" spans="3:5" ht="12.75">
      <c r="C547" s="192"/>
      <c r="D547" s="192"/>
      <c r="E547" s="192"/>
    </row>
    <row r="548" spans="3:5" ht="12.75">
      <c r="C548" s="192"/>
      <c r="D548" s="192"/>
      <c r="E548" s="192"/>
    </row>
    <row r="549" spans="3:5" ht="12.75">
      <c r="C549" s="192"/>
      <c r="D549" s="192"/>
      <c r="E549" s="192"/>
    </row>
    <row r="550" spans="3:5" ht="12.75">
      <c r="C550" s="192"/>
      <c r="D550" s="192"/>
      <c r="E550" s="192"/>
    </row>
    <row r="551" spans="3:5" ht="12.75">
      <c r="C551" s="192"/>
      <c r="D551" s="192"/>
      <c r="E551" s="192"/>
    </row>
    <row r="552" spans="3:5" ht="12.75">
      <c r="C552" s="192"/>
      <c r="D552" s="192"/>
      <c r="E552" s="192"/>
    </row>
    <row r="553" spans="3:5" ht="12.75">
      <c r="C553" s="192"/>
      <c r="D553" s="192"/>
      <c r="E553" s="192"/>
    </row>
    <row r="554" spans="3:5" ht="12.75">
      <c r="C554" s="192"/>
      <c r="D554" s="192"/>
      <c r="E554" s="192"/>
    </row>
    <row r="555" spans="3:5" ht="12.75">
      <c r="C555" s="192"/>
      <c r="D555" s="192"/>
      <c r="E555" s="192"/>
    </row>
    <row r="556" spans="3:5" ht="12.75">
      <c r="C556" s="192"/>
      <c r="D556" s="192"/>
      <c r="E556" s="192"/>
    </row>
    <row r="557" spans="3:5" ht="12.75">
      <c r="C557" s="192"/>
      <c r="D557" s="192"/>
      <c r="E557" s="192"/>
    </row>
    <row r="558" spans="3:5" ht="12.75">
      <c r="C558" s="192"/>
      <c r="D558" s="192"/>
      <c r="E558" s="192"/>
    </row>
    <row r="559" spans="3:5" ht="12.75">
      <c r="C559" s="192"/>
      <c r="D559" s="192"/>
      <c r="E559" s="192"/>
    </row>
    <row r="560" spans="3:5" ht="12.75">
      <c r="C560" s="192"/>
      <c r="D560" s="192"/>
      <c r="E560" s="192"/>
    </row>
    <row r="561" spans="3:5" ht="12.75">
      <c r="C561" s="192"/>
      <c r="D561" s="192"/>
      <c r="E561" s="192"/>
    </row>
    <row r="562" spans="3:5" ht="12.75">
      <c r="C562" s="192"/>
      <c r="D562" s="192"/>
      <c r="E562" s="192"/>
    </row>
    <row r="563" spans="3:5" ht="12.75">
      <c r="C563" s="192"/>
      <c r="D563" s="192"/>
      <c r="E563" s="192"/>
    </row>
    <row r="564" spans="3:5" ht="12.75">
      <c r="C564" s="192"/>
      <c r="D564" s="192"/>
      <c r="E564" s="192"/>
    </row>
    <row r="565" spans="3:5" ht="12.75">
      <c r="C565" s="192"/>
      <c r="D565" s="192"/>
      <c r="E565" s="192"/>
    </row>
    <row r="566" spans="3:5" ht="12.75">
      <c r="C566" s="192"/>
      <c r="D566" s="192"/>
      <c r="E566" s="192"/>
    </row>
    <row r="567" spans="3:5" ht="12.75">
      <c r="C567" s="192"/>
      <c r="D567" s="192"/>
      <c r="E567" s="192"/>
    </row>
    <row r="568" spans="3:5" ht="12.75">
      <c r="C568" s="192"/>
      <c r="D568" s="192"/>
      <c r="E568" s="192"/>
    </row>
    <row r="569" spans="3:5" ht="12.75">
      <c r="C569" s="192"/>
      <c r="D569" s="192"/>
      <c r="E569" s="192"/>
    </row>
    <row r="570" spans="3:5" ht="12.75">
      <c r="C570" s="192"/>
      <c r="D570" s="192"/>
      <c r="E570" s="192"/>
    </row>
    <row r="571" spans="3:5" ht="12.75">
      <c r="C571" s="192"/>
      <c r="D571" s="192"/>
      <c r="E571" s="192"/>
    </row>
    <row r="572" spans="3:5" ht="12.75">
      <c r="C572" s="192"/>
      <c r="D572" s="192"/>
      <c r="E572" s="192"/>
    </row>
    <row r="573" spans="3:5" ht="12.75">
      <c r="C573" s="192"/>
      <c r="D573" s="192"/>
      <c r="E573" s="192"/>
    </row>
    <row r="574" spans="3:5" ht="12.75">
      <c r="C574" s="192"/>
      <c r="D574" s="192"/>
      <c r="E574" s="192"/>
    </row>
    <row r="575" spans="3:5" ht="12.75">
      <c r="C575" s="192"/>
      <c r="D575" s="192"/>
      <c r="E575" s="192"/>
    </row>
    <row r="576" spans="3:5" ht="12.75">
      <c r="C576" s="192"/>
      <c r="D576" s="192"/>
      <c r="E576" s="192"/>
    </row>
    <row r="577" spans="3:5" ht="12.75">
      <c r="C577" s="192"/>
      <c r="D577" s="192"/>
      <c r="E577" s="192"/>
    </row>
    <row r="578" spans="3:5" ht="12.75">
      <c r="C578" s="192"/>
      <c r="D578" s="192"/>
      <c r="E578" s="192"/>
    </row>
    <row r="579" spans="3:5" ht="12.75">
      <c r="C579" s="192"/>
      <c r="D579" s="192"/>
      <c r="E579" s="192"/>
    </row>
    <row r="580" spans="3:5" ht="12.75">
      <c r="C580" s="192"/>
      <c r="D580" s="192"/>
      <c r="E580" s="192"/>
    </row>
    <row r="581" spans="3:5" ht="12.75">
      <c r="C581" s="192"/>
      <c r="D581" s="192"/>
      <c r="E581" s="192"/>
    </row>
    <row r="582" spans="3:5" ht="12.75">
      <c r="C582" s="192"/>
      <c r="D582" s="192"/>
      <c r="E582" s="192"/>
    </row>
    <row r="583" spans="3:5" ht="12.75">
      <c r="C583" s="192"/>
      <c r="D583" s="192"/>
      <c r="E583" s="192"/>
    </row>
    <row r="584" spans="3:5" ht="12.75">
      <c r="C584" s="192"/>
      <c r="D584" s="192"/>
      <c r="E584" s="192"/>
    </row>
    <row r="585" spans="3:5" ht="12.75">
      <c r="C585" s="192"/>
      <c r="D585" s="192"/>
      <c r="E585" s="192"/>
    </row>
    <row r="586" spans="3:5" ht="12.75">
      <c r="C586" s="192"/>
      <c r="D586" s="192"/>
      <c r="E586" s="192"/>
    </row>
    <row r="587" spans="3:5" ht="12.75">
      <c r="C587" s="192"/>
      <c r="D587" s="192"/>
      <c r="E587" s="192"/>
    </row>
    <row r="588" spans="3:5" ht="12.75">
      <c r="C588" s="192"/>
      <c r="D588" s="192"/>
      <c r="E588" s="192"/>
    </row>
    <row r="589" spans="3:5" ht="12.75">
      <c r="C589" s="192"/>
      <c r="D589" s="192"/>
      <c r="E589" s="192"/>
    </row>
    <row r="590" spans="3:5" ht="12.75">
      <c r="C590" s="192"/>
      <c r="D590" s="192"/>
      <c r="E590" s="192"/>
    </row>
    <row r="591" spans="3:5" ht="12.75">
      <c r="C591" s="192"/>
      <c r="D591" s="192"/>
      <c r="E591" s="192"/>
    </row>
    <row r="592" spans="3:5" ht="12.75">
      <c r="C592" s="192"/>
      <c r="D592" s="192"/>
      <c r="E592" s="192"/>
    </row>
    <row r="593" spans="3:5" ht="12.75">
      <c r="C593" s="192"/>
      <c r="D593" s="192"/>
      <c r="E593" s="192"/>
    </row>
    <row r="594" spans="3:5" ht="12.75">
      <c r="C594" s="192"/>
      <c r="D594" s="192"/>
      <c r="E594" s="192"/>
    </row>
    <row r="595" spans="3:5" ht="12.75">
      <c r="C595" s="192"/>
      <c r="D595" s="192"/>
      <c r="E595" s="192"/>
    </row>
    <row r="596" spans="3:5" ht="12.75">
      <c r="C596" s="192"/>
      <c r="D596" s="192"/>
      <c r="E596" s="192"/>
    </row>
    <row r="597" spans="3:5" ht="12.75">
      <c r="C597" s="192"/>
      <c r="D597" s="192"/>
      <c r="E597" s="192"/>
    </row>
    <row r="598" spans="3:5" ht="12.75">
      <c r="C598" s="192"/>
      <c r="D598" s="192"/>
      <c r="E598" s="192"/>
    </row>
    <row r="599" spans="3:5" ht="12.75">
      <c r="C599" s="192"/>
      <c r="D599" s="192"/>
      <c r="E599" s="192"/>
    </row>
    <row r="600" spans="3:5" ht="12.75">
      <c r="C600" s="192"/>
      <c r="D600" s="192"/>
      <c r="E600" s="192"/>
    </row>
    <row r="601" spans="3:5" ht="12.75">
      <c r="C601" s="192"/>
      <c r="D601" s="192"/>
      <c r="E601" s="192"/>
    </row>
    <row r="602" spans="3:5" ht="12.75">
      <c r="C602" s="192"/>
      <c r="D602" s="192"/>
      <c r="E602" s="192"/>
    </row>
    <row r="603" spans="3:5" ht="12.75">
      <c r="C603" s="192"/>
      <c r="D603" s="192"/>
      <c r="E603" s="192"/>
    </row>
    <row r="604" spans="3:5" ht="12.75">
      <c r="C604" s="192"/>
      <c r="D604" s="192"/>
      <c r="E604" s="192"/>
    </row>
    <row r="605" spans="3:5" ht="12.75">
      <c r="C605" s="192"/>
      <c r="D605" s="192"/>
      <c r="E605" s="192"/>
    </row>
    <row r="606" spans="3:5" ht="12.75">
      <c r="C606" s="192"/>
      <c r="D606" s="192"/>
      <c r="E606" s="192"/>
    </row>
    <row r="607" spans="3:5" ht="12.75">
      <c r="C607" s="192"/>
      <c r="D607" s="192"/>
      <c r="E607" s="192"/>
    </row>
    <row r="608" spans="3:5" ht="12.75">
      <c r="C608" s="192"/>
      <c r="D608" s="192"/>
      <c r="E608" s="192"/>
    </row>
    <row r="609" spans="3:5" ht="12.75">
      <c r="C609" s="192"/>
      <c r="D609" s="192"/>
      <c r="E609" s="192"/>
    </row>
    <row r="610" spans="3:5" ht="12.75">
      <c r="C610" s="192"/>
      <c r="D610" s="192"/>
      <c r="E610" s="192"/>
    </row>
    <row r="611" spans="3:5" ht="12.75">
      <c r="C611" s="192"/>
      <c r="D611" s="192"/>
      <c r="E611" s="192"/>
    </row>
    <row r="612" spans="3:5" ht="12.75">
      <c r="C612" s="192"/>
      <c r="D612" s="192"/>
      <c r="E612" s="192"/>
    </row>
    <row r="613" spans="3:5" ht="12.75">
      <c r="C613" s="192"/>
      <c r="D613" s="192"/>
      <c r="E613" s="192"/>
    </row>
    <row r="614" spans="3:5" ht="12.75">
      <c r="C614" s="192"/>
      <c r="D614" s="192"/>
      <c r="E614" s="192"/>
    </row>
    <row r="615" spans="3:5" ht="12.75">
      <c r="C615" s="192"/>
      <c r="D615" s="192"/>
      <c r="E615" s="192"/>
    </row>
    <row r="616" spans="3:5" ht="12.75">
      <c r="C616" s="192"/>
      <c r="D616" s="192"/>
      <c r="E616" s="192"/>
    </row>
    <row r="617" spans="3:5" ht="12.75">
      <c r="C617" s="192"/>
      <c r="D617" s="192"/>
      <c r="E617" s="192"/>
    </row>
    <row r="618" spans="3:5" ht="12.75">
      <c r="C618" s="192"/>
      <c r="D618" s="192"/>
      <c r="E618" s="192"/>
    </row>
    <row r="619" spans="3:5" ht="12.75">
      <c r="C619" s="192"/>
      <c r="D619" s="192"/>
      <c r="E619" s="192"/>
    </row>
    <row r="620" spans="3:5" ht="12.75">
      <c r="C620" s="192"/>
      <c r="D620" s="192"/>
      <c r="E620" s="192"/>
    </row>
    <row r="621" spans="3:5" ht="12.75">
      <c r="C621" s="192"/>
      <c r="D621" s="192"/>
      <c r="E621" s="192"/>
    </row>
    <row r="622" spans="3:5" ht="12.75">
      <c r="C622" s="192"/>
      <c r="D622" s="192"/>
      <c r="E622" s="192"/>
    </row>
    <row r="623" spans="3:5" ht="12.75">
      <c r="C623" s="192"/>
      <c r="D623" s="192"/>
      <c r="E623" s="192"/>
    </row>
    <row r="624" spans="3:5" ht="12.75">
      <c r="C624" s="192"/>
      <c r="D624" s="192"/>
      <c r="E624" s="192"/>
    </row>
    <row r="625" spans="3:5" ht="12.75">
      <c r="C625" s="192"/>
      <c r="D625" s="192"/>
      <c r="E625" s="192"/>
    </row>
    <row r="626" spans="3:5" ht="12.75">
      <c r="C626" s="192"/>
      <c r="D626" s="192"/>
      <c r="E626" s="192"/>
    </row>
    <row r="627" spans="3:5" ht="12.75">
      <c r="C627" s="192"/>
      <c r="D627" s="192"/>
      <c r="E627" s="192"/>
    </row>
    <row r="628" spans="3:5" ht="12.75">
      <c r="C628" s="192"/>
      <c r="D628" s="192"/>
      <c r="E628" s="192"/>
    </row>
    <row r="629" spans="3:5" ht="12.75">
      <c r="C629" s="192"/>
      <c r="D629" s="192"/>
      <c r="E629" s="192"/>
    </row>
    <row r="630" spans="3:5" ht="12.75">
      <c r="C630" s="192"/>
      <c r="D630" s="192"/>
      <c r="E630" s="192"/>
    </row>
    <row r="631" spans="3:5" ht="12.75">
      <c r="C631" s="192"/>
      <c r="D631" s="192"/>
      <c r="E631" s="192"/>
    </row>
    <row r="632" spans="3:5" ht="12.75">
      <c r="C632" s="192"/>
      <c r="D632" s="192"/>
      <c r="E632" s="192"/>
    </row>
    <row r="633" spans="3:5" ht="12.75">
      <c r="C633" s="192"/>
      <c r="D633" s="192"/>
      <c r="E633" s="192"/>
    </row>
    <row r="634" spans="3:5" ht="12.75">
      <c r="C634" s="192"/>
      <c r="D634" s="192"/>
      <c r="E634" s="192"/>
    </row>
    <row r="635" spans="3:5" ht="12.75">
      <c r="C635" s="192"/>
      <c r="D635" s="192"/>
      <c r="E635" s="192"/>
    </row>
    <row r="636" spans="3:5" ht="12.75">
      <c r="C636" s="192"/>
      <c r="D636" s="192"/>
      <c r="E636" s="192"/>
    </row>
    <row r="637" spans="3:5" ht="12.75">
      <c r="C637" s="192"/>
      <c r="D637" s="192"/>
      <c r="E637" s="192"/>
    </row>
    <row r="638" spans="3:5" ht="12.75">
      <c r="C638" s="192"/>
      <c r="D638" s="192"/>
      <c r="E638" s="192"/>
    </row>
    <row r="639" spans="3:5" ht="12.75">
      <c r="C639" s="192"/>
      <c r="D639" s="192"/>
      <c r="E639" s="192"/>
    </row>
    <row r="640" spans="3:5" ht="12.75">
      <c r="C640" s="192"/>
      <c r="D640" s="192"/>
      <c r="E640" s="192"/>
    </row>
    <row r="641" spans="3:5" ht="12.75">
      <c r="C641" s="192"/>
      <c r="D641" s="192"/>
      <c r="E641" s="192"/>
    </row>
    <row r="642" spans="3:5" ht="12.75">
      <c r="C642" s="192"/>
      <c r="D642" s="192"/>
      <c r="E642" s="192"/>
    </row>
    <row r="643" spans="3:5" ht="12.75">
      <c r="C643" s="192"/>
      <c r="D643" s="192"/>
      <c r="E643" s="192"/>
    </row>
    <row r="644" spans="3:5" ht="12.75">
      <c r="C644" s="192"/>
      <c r="D644" s="192"/>
      <c r="E644" s="192"/>
    </row>
    <row r="645" spans="3:5" ht="12.75">
      <c r="C645" s="192"/>
      <c r="D645" s="192"/>
      <c r="E645" s="192"/>
    </row>
    <row r="646" spans="3:5" ht="12.75">
      <c r="C646" s="192"/>
      <c r="D646" s="192"/>
      <c r="E646" s="192"/>
    </row>
    <row r="647" spans="3:5" ht="12.75">
      <c r="C647" s="192"/>
      <c r="D647" s="192"/>
      <c r="E647" s="192"/>
    </row>
    <row r="648" spans="3:5" ht="12.75">
      <c r="C648" s="192"/>
      <c r="D648" s="192"/>
      <c r="E648" s="192"/>
    </row>
    <row r="649" spans="3:5" ht="12.75">
      <c r="C649" s="192"/>
      <c r="D649" s="192"/>
      <c r="E649" s="192"/>
    </row>
    <row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 spans="3:5" ht="12.75">
      <c r="C652" s="192"/>
      <c r="D652" s="192"/>
      <c r="E652" s="192"/>
    </row>
    <row r="653" spans="3:5" ht="12.75">
      <c r="C653" s="192"/>
      <c r="D653" s="192"/>
      <c r="E653" s="192"/>
    </row>
    <row r="654" spans="3:5" ht="12.75">
      <c r="C654" s="192"/>
      <c r="D654" s="192"/>
      <c r="E654" s="192"/>
    </row>
    <row r="655" spans="3:5" ht="12.75">
      <c r="C655" s="192"/>
      <c r="D655" s="192"/>
      <c r="E655" s="192"/>
    </row>
    <row r="656" spans="3:5" ht="12.75">
      <c r="C656" s="192"/>
      <c r="D656" s="192"/>
      <c r="E656" s="192"/>
    </row>
    <row r="657" spans="3:5" ht="12.75">
      <c r="C657" s="192"/>
      <c r="D657" s="192"/>
      <c r="E657" s="192"/>
    </row>
    <row r="658" spans="3:5" ht="12.75">
      <c r="C658" s="192"/>
      <c r="D658" s="192"/>
      <c r="E658" s="192"/>
    </row>
    <row r="659" spans="3:5" ht="12.75">
      <c r="C659" s="192"/>
      <c r="D659" s="192"/>
      <c r="E659" s="192"/>
    </row>
    <row r="660" spans="3:5" ht="12.75">
      <c r="C660" s="192"/>
      <c r="D660" s="192"/>
      <c r="E660" s="192"/>
    </row>
    <row r="661" spans="3:5" ht="12.75">
      <c r="C661" s="192"/>
      <c r="D661" s="192"/>
      <c r="E661" s="192"/>
    </row>
    <row r="662" spans="3:5" ht="12.75">
      <c r="C662" s="192"/>
      <c r="D662" s="192"/>
      <c r="E662" s="192"/>
    </row>
    <row r="663" spans="3:5" ht="12.75">
      <c r="C663" s="192"/>
      <c r="D663" s="192"/>
      <c r="E663" s="192"/>
    </row>
    <row r="664" spans="3:5" ht="12.75">
      <c r="C664" s="192"/>
      <c r="D664" s="192"/>
      <c r="E664" s="192"/>
    </row>
    <row r="665" spans="3:5" ht="12.75">
      <c r="C665" s="192"/>
      <c r="D665" s="192"/>
      <c r="E665" s="192"/>
    </row>
    <row r="666" spans="3:5" ht="12.75">
      <c r="C666" s="192"/>
      <c r="D666" s="192"/>
      <c r="E666" s="192"/>
    </row>
    <row r="667" spans="3:5" ht="12.75">
      <c r="C667" s="192"/>
      <c r="D667" s="192"/>
      <c r="E667" s="192"/>
    </row>
    <row r="668" spans="3:5" ht="12.75">
      <c r="C668" s="192"/>
      <c r="D668" s="192"/>
      <c r="E668" s="192"/>
    </row>
    <row r="669" spans="3:5" ht="12.75">
      <c r="C669" s="192"/>
      <c r="D669" s="192"/>
      <c r="E669" s="192"/>
    </row>
    <row r="670" spans="3:5" ht="12.75">
      <c r="C670" s="192"/>
      <c r="D670" s="192"/>
      <c r="E670" s="192"/>
    </row>
    <row r="671" spans="3:5" ht="12.75">
      <c r="C671" s="192"/>
      <c r="D671" s="192"/>
      <c r="E671" s="192"/>
    </row>
    <row r="672" spans="3:5" ht="12.75">
      <c r="C672" s="192"/>
      <c r="D672" s="192"/>
      <c r="E672" s="192"/>
    </row>
    <row r="673" spans="3:5" ht="12.75">
      <c r="C673" s="192"/>
      <c r="D673" s="192"/>
      <c r="E673" s="192"/>
    </row>
    <row r="674" spans="3:5" ht="12.75">
      <c r="C674" s="192"/>
      <c r="D674" s="192"/>
      <c r="E674" s="192"/>
    </row>
    <row r="675" spans="3:5" ht="12.75">
      <c r="C675" s="192"/>
      <c r="D675" s="192"/>
      <c r="E675" s="192"/>
    </row>
    <row r="676" spans="3:5" ht="12.75">
      <c r="C676" s="192"/>
      <c r="D676" s="192"/>
      <c r="E676" s="192"/>
    </row>
    <row r="677" spans="3:5" ht="12.75">
      <c r="C677" s="192"/>
      <c r="D677" s="192"/>
      <c r="E677" s="192"/>
    </row>
    <row r="678" spans="3:5" ht="12.75">
      <c r="C678" s="192"/>
      <c r="D678" s="192"/>
      <c r="E678" s="192"/>
    </row>
    <row r="679" spans="3:5" ht="12.75">
      <c r="C679" s="192"/>
      <c r="D679" s="192"/>
      <c r="E679" s="192"/>
    </row>
    <row r="680" spans="3:5" ht="12.75">
      <c r="C680" s="192"/>
      <c r="D680" s="192"/>
      <c r="E680" s="192"/>
    </row>
    <row r="681" spans="3:5" ht="12.75">
      <c r="C681" s="192"/>
      <c r="D681" s="192"/>
      <c r="E681" s="192"/>
    </row>
    <row r="682" spans="3:5" ht="12.75">
      <c r="C682" s="192"/>
      <c r="D682" s="192"/>
      <c r="E682" s="192"/>
    </row>
    <row r="683" spans="3:5" ht="12.75">
      <c r="C683" s="192"/>
      <c r="D683" s="192"/>
      <c r="E683" s="192"/>
    </row>
    <row r="684" spans="3:5" ht="12.75">
      <c r="C684" s="192"/>
      <c r="D684" s="192"/>
      <c r="E684" s="192"/>
    </row>
    <row r="685" spans="3:5" ht="12.75">
      <c r="C685" s="192"/>
      <c r="D685" s="192"/>
      <c r="E685" s="192"/>
    </row>
    <row r="686" spans="3:5" ht="12.75">
      <c r="C686" s="192"/>
      <c r="D686" s="192"/>
      <c r="E686" s="192"/>
    </row>
    <row r="687" spans="3:5" ht="12.75">
      <c r="C687" s="192"/>
      <c r="D687" s="192"/>
      <c r="E687" s="192"/>
    </row>
    <row r="688" spans="3:5" ht="12.75">
      <c r="C688" s="192"/>
      <c r="D688" s="192"/>
      <c r="E688" s="192"/>
    </row>
    <row r="689" spans="3:5" ht="12.75">
      <c r="C689" s="192"/>
      <c r="D689" s="192"/>
      <c r="E689" s="192"/>
    </row>
    <row r="690" spans="3:5" ht="12.75">
      <c r="C690" s="192"/>
      <c r="D690" s="192"/>
      <c r="E690" s="192"/>
    </row>
    <row r="691" spans="3:5" ht="12.75">
      <c r="C691" s="192"/>
      <c r="D691" s="192"/>
      <c r="E691" s="192"/>
    </row>
    <row r="692" spans="3:5" ht="12.75">
      <c r="C692" s="192"/>
      <c r="D692" s="192"/>
      <c r="E692" s="192"/>
    </row>
    <row r="693" spans="3:5" ht="12.75">
      <c r="C693" s="192"/>
      <c r="D693" s="192"/>
      <c r="E693" s="192"/>
    </row>
    <row r="694" spans="3:5" ht="12.75">
      <c r="C694" s="192"/>
      <c r="D694" s="192"/>
      <c r="E694" s="192"/>
    </row>
    <row r="695" spans="3:5" ht="12.75">
      <c r="C695" s="192"/>
      <c r="D695" s="192"/>
      <c r="E695" s="192"/>
    </row>
    <row r="696" spans="3:5" ht="12.75">
      <c r="C696" s="192"/>
      <c r="D696" s="192"/>
      <c r="E696" s="192"/>
    </row>
    <row r="697" spans="3:5" ht="12.75">
      <c r="C697" s="192"/>
      <c r="D697" s="192"/>
      <c r="E697" s="192"/>
    </row>
    <row r="698" spans="3:5" ht="12.75">
      <c r="C698" s="192"/>
      <c r="D698" s="192"/>
      <c r="E698" s="192"/>
    </row>
    <row r="699" spans="3:5" ht="12.75">
      <c r="C699" s="192"/>
      <c r="D699" s="192"/>
      <c r="E699" s="192"/>
    </row>
    <row r="700" spans="3:5" ht="12.75">
      <c r="C700" s="192"/>
      <c r="D700" s="192"/>
      <c r="E700" s="192"/>
    </row>
    <row r="701" spans="3:5" ht="12.75">
      <c r="C701" s="192"/>
      <c r="D701" s="192"/>
      <c r="E701" s="192"/>
    </row>
    <row r="702" spans="3:5" ht="12.75">
      <c r="C702" s="192"/>
      <c r="D702" s="192"/>
      <c r="E702" s="192"/>
    </row>
    <row r="703" spans="3:5" ht="12.75">
      <c r="C703" s="192"/>
      <c r="D703" s="192"/>
      <c r="E703" s="192"/>
    </row>
    <row r="704" spans="3:5" ht="12.75">
      <c r="C704" s="192"/>
      <c r="D704" s="192"/>
      <c r="E704" s="192"/>
    </row>
    <row r="705" spans="3:5" ht="12.75">
      <c r="C705" s="192"/>
      <c r="D705" s="192"/>
      <c r="E705" s="192"/>
    </row>
    <row r="706" spans="3:5" ht="12.75">
      <c r="C706" s="192"/>
      <c r="D706" s="192"/>
      <c r="E706" s="192"/>
    </row>
    <row r="707" spans="3:5" ht="12.75">
      <c r="C707" s="192"/>
      <c r="D707" s="192"/>
      <c r="E707" s="192"/>
    </row>
    <row r="708" spans="3:5" ht="12.75">
      <c r="C708" s="192"/>
      <c r="D708" s="192"/>
      <c r="E708" s="192"/>
    </row>
    <row r="709" spans="3:5" ht="12.75">
      <c r="C709" s="192"/>
      <c r="D709" s="192"/>
      <c r="E709" s="192"/>
    </row>
    <row r="710" spans="3:5" ht="12.75">
      <c r="C710" s="192"/>
      <c r="D710" s="192"/>
      <c r="E710" s="192"/>
    </row>
    <row r="711" spans="3:5" ht="12.75">
      <c r="C711" s="192"/>
      <c r="D711" s="192"/>
      <c r="E711" s="192"/>
    </row>
    <row r="712" spans="3:5" ht="12.75">
      <c r="C712" s="192"/>
      <c r="D712" s="192"/>
      <c r="E712" s="192"/>
    </row>
    <row r="713" spans="3:5" ht="12.75">
      <c r="C713" s="192"/>
      <c r="D713" s="192"/>
      <c r="E713" s="192"/>
    </row>
    <row r="714" spans="3:5" ht="12.75">
      <c r="C714" s="192"/>
      <c r="D714" s="192"/>
      <c r="E714" s="192"/>
    </row>
    <row r="715" spans="3:5" ht="12.75">
      <c r="C715" s="192"/>
      <c r="D715" s="192"/>
      <c r="E715" s="192"/>
    </row>
    <row r="716" spans="3:5" ht="12.75">
      <c r="C716" s="192"/>
      <c r="D716" s="192"/>
      <c r="E716" s="192"/>
    </row>
    <row r="717" spans="3:5" ht="12.75">
      <c r="C717" s="192"/>
      <c r="D717" s="192"/>
      <c r="E717" s="192"/>
    </row>
    <row r="718" spans="3:5" ht="12.75">
      <c r="C718" s="192"/>
      <c r="D718" s="192"/>
      <c r="E718" s="192"/>
    </row>
    <row r="719" spans="3:5" ht="12.75">
      <c r="C719" s="192"/>
      <c r="D719" s="192"/>
      <c r="E719" s="192"/>
    </row>
    <row r="720" spans="3:5" ht="12.75">
      <c r="C720" s="192"/>
      <c r="D720" s="192"/>
      <c r="E720" s="192"/>
    </row>
    <row r="721" spans="3:5" ht="12.75">
      <c r="C721" s="192"/>
      <c r="D721" s="192"/>
      <c r="E721" s="192"/>
    </row>
    <row r="722" spans="3:5" ht="12.75">
      <c r="C722" s="192"/>
      <c r="D722" s="192"/>
      <c r="E722" s="192"/>
    </row>
    <row r="723" spans="3:5" ht="12.75">
      <c r="C723" s="192"/>
      <c r="D723" s="192"/>
      <c r="E723" s="192"/>
    </row>
    <row r="724" spans="3:5" ht="12.75">
      <c r="C724" s="192"/>
      <c r="D724" s="192"/>
      <c r="E724" s="192"/>
    </row>
    <row r="725" spans="3:5" ht="12.75">
      <c r="C725" s="192"/>
      <c r="D725" s="192"/>
      <c r="E725" s="192"/>
    </row>
    <row r="726" spans="3:5" ht="12.75">
      <c r="C726" s="192"/>
      <c r="D726" s="192"/>
      <c r="E726" s="192"/>
    </row>
    <row r="727" spans="3:5" ht="12.75">
      <c r="C727" s="192"/>
      <c r="D727" s="192"/>
      <c r="E727" s="192"/>
    </row>
    <row r="728" spans="3:5" ht="12.75">
      <c r="C728" s="192"/>
      <c r="D728" s="192"/>
      <c r="E728" s="192"/>
    </row>
    <row r="729" spans="3:5" ht="12.75">
      <c r="C729" s="192"/>
      <c r="D729" s="192"/>
      <c r="E729" s="192"/>
    </row>
    <row r="730" spans="3:5" ht="12.75">
      <c r="C730" s="192"/>
      <c r="D730" s="192"/>
      <c r="E730" s="192"/>
    </row>
    <row r="731" spans="3:5" ht="12.75">
      <c r="C731" s="192"/>
      <c r="D731" s="192"/>
      <c r="E731" s="192"/>
    </row>
    <row r="732" spans="3:5" ht="12.75">
      <c r="C732" s="192"/>
      <c r="D732" s="192"/>
      <c r="E732" s="192"/>
    </row>
    <row r="733" spans="3:5" ht="12.75">
      <c r="C733" s="192"/>
      <c r="D733" s="192"/>
      <c r="E733" s="192"/>
    </row>
    <row r="734" spans="3:5" ht="12.75">
      <c r="C734" s="192"/>
      <c r="D734" s="192"/>
      <c r="E734" s="192"/>
    </row>
    <row r="735" spans="3:5" ht="12.75">
      <c r="C735" s="192"/>
      <c r="D735" s="192"/>
      <c r="E735" s="192"/>
    </row>
    <row r="736" spans="3:5" ht="12.75">
      <c r="C736" s="192"/>
      <c r="D736" s="192"/>
      <c r="E736" s="192"/>
    </row>
    <row r="737" spans="3:5" ht="12.75">
      <c r="C737" s="192"/>
      <c r="D737" s="192"/>
      <c r="E737" s="192"/>
    </row>
    <row r="738" spans="3:5" ht="12.75">
      <c r="C738" s="192"/>
      <c r="D738" s="192"/>
      <c r="E738" s="192"/>
    </row>
    <row r="739" spans="3:5" ht="12.75">
      <c r="C739" s="192"/>
      <c r="D739" s="192"/>
      <c r="E739" s="192"/>
    </row>
    <row r="740" spans="3:5" ht="12.75">
      <c r="C740" s="192"/>
      <c r="D740" s="192"/>
      <c r="E740" s="192"/>
    </row>
    <row r="741" spans="3:5" ht="12.75">
      <c r="C741" s="192"/>
      <c r="D741" s="192"/>
      <c r="E741" s="192"/>
    </row>
    <row r="742" spans="3:5" ht="12.75">
      <c r="C742" s="192"/>
      <c r="D742" s="192"/>
      <c r="E742" s="192"/>
    </row>
    <row r="743" spans="3:5" ht="12.75">
      <c r="C743" s="192"/>
      <c r="D743" s="192"/>
      <c r="E743" s="192"/>
    </row>
    <row r="744" spans="3:5" ht="12.75">
      <c r="C744" s="192"/>
      <c r="D744" s="192"/>
      <c r="E744" s="192"/>
    </row>
    <row r="745" spans="3:5" ht="12.75">
      <c r="C745" s="192"/>
      <c r="D745" s="192"/>
      <c r="E745" s="192"/>
    </row>
    <row r="746" spans="3:5" ht="12.75">
      <c r="C746" s="192"/>
      <c r="D746" s="192"/>
      <c r="E746" s="192"/>
    </row>
    <row r="747" spans="3:5" ht="12.75">
      <c r="C747" s="192"/>
      <c r="D747" s="192"/>
      <c r="E747" s="192"/>
    </row>
    <row r="748" spans="3:5" ht="12.75">
      <c r="C748" s="192"/>
      <c r="D748" s="192"/>
      <c r="E748" s="192"/>
    </row>
    <row r="749" spans="3:5" ht="12.75">
      <c r="C749" s="192"/>
      <c r="D749" s="192"/>
      <c r="E749" s="192"/>
    </row>
    <row r="750" spans="3:5" ht="12.75">
      <c r="C750" s="192"/>
      <c r="D750" s="192"/>
      <c r="E750" s="192"/>
    </row>
    <row r="751" spans="3:5" ht="12.75">
      <c r="C751" s="192"/>
      <c r="D751" s="192"/>
      <c r="E751" s="192"/>
    </row>
    <row r="752" spans="3:5" ht="12.75">
      <c r="C752" s="192"/>
      <c r="D752" s="192"/>
      <c r="E752" s="192"/>
    </row>
    <row r="753" spans="3:5" ht="12.75">
      <c r="C753" s="192"/>
      <c r="D753" s="192"/>
      <c r="E753" s="192"/>
    </row>
    <row r="754" spans="3:5" ht="12.75">
      <c r="C754" s="192"/>
      <c r="D754" s="192"/>
      <c r="E754" s="192"/>
    </row>
    <row r="755" spans="3:5" ht="12.75">
      <c r="C755" s="192"/>
      <c r="D755" s="192"/>
      <c r="E755" s="192"/>
    </row>
    <row r="756" spans="3:5" ht="12.75">
      <c r="C756" s="192"/>
      <c r="D756" s="192"/>
      <c r="E756" s="192"/>
    </row>
    <row r="757" spans="3:5" ht="12.75">
      <c r="C757" s="192"/>
      <c r="D757" s="192"/>
      <c r="E757" s="192"/>
    </row>
    <row r="758" spans="3:5" ht="12.75">
      <c r="C758" s="192"/>
      <c r="D758" s="192"/>
      <c r="E758" s="192"/>
    </row>
    <row r="759" spans="3:5" ht="12.75">
      <c r="C759" s="192"/>
      <c r="D759" s="192"/>
      <c r="E759" s="192"/>
    </row>
    <row r="760" spans="3:5" ht="12.75">
      <c r="C760" s="192"/>
      <c r="D760" s="192"/>
      <c r="E760" s="192"/>
    </row>
    <row r="761" spans="3:5" ht="12.75">
      <c r="C761" s="192"/>
      <c r="D761" s="192"/>
      <c r="E761" s="192"/>
    </row>
    <row r="762" spans="3:5" ht="12.75">
      <c r="C762" s="192"/>
      <c r="D762" s="192"/>
      <c r="E762" s="192"/>
    </row>
    <row r="763" spans="3:5" ht="12.75">
      <c r="C763" s="192"/>
      <c r="D763" s="192"/>
      <c r="E763" s="192"/>
    </row>
    <row r="764" spans="3:5" ht="12.75">
      <c r="C764" s="192"/>
      <c r="D764" s="192"/>
      <c r="E764" s="192"/>
    </row>
    <row r="765" spans="3:5" ht="12.75">
      <c r="C765" s="192"/>
      <c r="D765" s="192"/>
      <c r="E765" s="192"/>
    </row>
    <row r="766" spans="3:5" ht="12.75">
      <c r="C766" s="192"/>
      <c r="D766" s="192"/>
      <c r="E766" s="192"/>
    </row>
    <row r="767" spans="3:5" ht="12.75">
      <c r="C767" s="192"/>
      <c r="D767" s="192"/>
      <c r="E767" s="192"/>
    </row>
    <row r="768" spans="3:5" ht="12.75">
      <c r="C768" s="192"/>
      <c r="D768" s="192"/>
      <c r="E768" s="192"/>
    </row>
    <row r="769" spans="3:5" ht="12.75">
      <c r="C769" s="192"/>
      <c r="D769" s="192"/>
      <c r="E769" s="192"/>
    </row>
    <row r="770" spans="3:5" ht="12.75">
      <c r="C770" s="192"/>
      <c r="D770" s="192"/>
      <c r="E770" s="192"/>
    </row>
    <row r="771" spans="3:5" ht="12.75">
      <c r="C771" s="192"/>
      <c r="D771" s="192"/>
      <c r="E771" s="192"/>
    </row>
    <row r="772" spans="3:5" ht="12.75">
      <c r="C772" s="192"/>
      <c r="D772" s="192"/>
      <c r="E772" s="192"/>
    </row>
    <row r="773" spans="3:5" ht="12.75">
      <c r="C773" s="192"/>
      <c r="D773" s="192"/>
      <c r="E773" s="192"/>
    </row>
    <row r="774" spans="3:5" ht="12.75">
      <c r="C774" s="192"/>
      <c r="D774" s="192"/>
      <c r="E774" s="192"/>
    </row>
    <row r="775" spans="3:5" ht="12.75">
      <c r="C775" s="192"/>
      <c r="D775" s="192"/>
      <c r="E775" s="192"/>
    </row>
    <row r="776" spans="3:5" ht="12.75">
      <c r="C776" s="192"/>
      <c r="D776" s="192"/>
      <c r="E776" s="192"/>
    </row>
    <row r="777" spans="3:5" ht="12.75">
      <c r="C777" s="192"/>
      <c r="D777" s="192"/>
      <c r="E777" s="192"/>
    </row>
    <row r="778" spans="3:5" ht="12.75">
      <c r="C778" s="192"/>
      <c r="D778" s="192"/>
      <c r="E778" s="192"/>
    </row>
    <row r="779" spans="3:5" ht="12.75">
      <c r="C779" s="192"/>
      <c r="D779" s="192"/>
      <c r="E779" s="192"/>
    </row>
    <row r="780" spans="3:5" ht="12.75">
      <c r="C780" s="192"/>
      <c r="D780" s="192"/>
      <c r="E780" s="192"/>
    </row>
    <row r="781" spans="3:5" ht="12.75">
      <c r="C781" s="192"/>
      <c r="D781" s="192"/>
      <c r="E781" s="192"/>
    </row>
    <row r="782" spans="3:5" ht="12.75">
      <c r="C782" s="192"/>
      <c r="D782" s="192"/>
      <c r="E782" s="192"/>
    </row>
    <row r="783" spans="3:5" ht="12.75">
      <c r="C783" s="192"/>
      <c r="D783" s="192"/>
      <c r="E783" s="192"/>
    </row>
    <row r="784" spans="3:5" ht="12.75">
      <c r="C784" s="192"/>
      <c r="D784" s="192"/>
      <c r="E784" s="192"/>
    </row>
    <row r="785" spans="3:5" ht="12.75">
      <c r="C785" s="192"/>
      <c r="D785" s="192"/>
      <c r="E785" s="192"/>
    </row>
    <row r="786" spans="3:5" ht="12.75">
      <c r="C786" s="192"/>
      <c r="D786" s="192"/>
      <c r="E786" s="192"/>
    </row>
    <row r="787" spans="3:5" ht="12.75">
      <c r="C787" s="192"/>
      <c r="D787" s="192"/>
      <c r="E787" s="192"/>
    </row>
    <row r="788" spans="3:5" ht="12.75">
      <c r="C788" s="192"/>
      <c r="D788" s="192"/>
      <c r="E788" s="192"/>
    </row>
    <row r="789" spans="3:5" ht="12.75">
      <c r="C789" s="192"/>
      <c r="D789" s="192"/>
      <c r="E789" s="192"/>
    </row>
    <row r="790" spans="3:5" ht="12.75">
      <c r="C790" s="192"/>
      <c r="D790" s="192"/>
      <c r="E790" s="192"/>
    </row>
    <row r="791" spans="3:5" ht="12.75">
      <c r="C791" s="192"/>
      <c r="D791" s="192"/>
      <c r="E791" s="192"/>
    </row>
    <row r="792" spans="3:5" ht="12.75">
      <c r="C792" s="192"/>
      <c r="D792" s="192"/>
      <c r="E792" s="192"/>
    </row>
    <row r="793" spans="3:5" ht="12.75">
      <c r="C793" s="192"/>
      <c r="D793" s="192"/>
      <c r="E793" s="192"/>
    </row>
    <row r="794" spans="3:5" ht="12.75">
      <c r="C794" s="192"/>
      <c r="D794" s="192"/>
      <c r="E794" s="192"/>
    </row>
    <row r="795" spans="3:5" ht="12.75">
      <c r="C795" s="192"/>
      <c r="D795" s="192"/>
      <c r="E795" s="192"/>
    </row>
    <row r="796" spans="3:5" ht="12.75">
      <c r="C796" s="192"/>
      <c r="D796" s="192"/>
      <c r="E796" s="192"/>
    </row>
    <row r="797" spans="3:5" ht="12.75">
      <c r="C797" s="192"/>
      <c r="D797" s="192"/>
      <c r="E797" s="192"/>
    </row>
    <row r="798" spans="3:5" ht="12.75">
      <c r="C798" s="192"/>
      <c r="D798" s="192"/>
      <c r="E798" s="192"/>
    </row>
    <row r="799" spans="3:5" ht="12.75">
      <c r="C799" s="192"/>
      <c r="D799" s="192"/>
      <c r="E799" s="192"/>
    </row>
    <row r="800" spans="3:5" ht="12.75">
      <c r="C800" s="192"/>
      <c r="D800" s="192"/>
      <c r="E800" s="192"/>
    </row>
    <row r="801" spans="3:5" ht="12.75">
      <c r="C801" s="192"/>
      <c r="D801" s="192"/>
      <c r="E801" s="192"/>
    </row>
    <row r="802" spans="3:5" ht="12.75">
      <c r="C802" s="192"/>
      <c r="D802" s="192"/>
      <c r="E802" s="192"/>
    </row>
    <row r="803" spans="3:5" ht="12.75">
      <c r="C803" s="192"/>
      <c r="D803" s="192"/>
      <c r="E803" s="192"/>
    </row>
    <row r="804" spans="3:5" ht="12.75">
      <c r="C804" s="192"/>
      <c r="D804" s="192"/>
      <c r="E804" s="192"/>
    </row>
    <row r="805" spans="3:5" ht="12.75">
      <c r="C805" s="192"/>
      <c r="D805" s="192"/>
      <c r="E805" s="192"/>
    </row>
    <row r="806" spans="3:5" ht="12.75">
      <c r="C806" s="192"/>
      <c r="D806" s="192"/>
      <c r="E806" s="192"/>
    </row>
    <row r="807" spans="3:5" ht="12.75">
      <c r="C807" s="192"/>
      <c r="D807" s="192"/>
      <c r="E807" s="192"/>
    </row>
    <row r="808" spans="3:5" ht="12.75">
      <c r="C808" s="192"/>
      <c r="D808" s="192"/>
      <c r="E808" s="192"/>
    </row>
    <row r="809" spans="3:5" ht="12.75">
      <c r="C809" s="192"/>
      <c r="D809" s="192"/>
      <c r="E809" s="192"/>
    </row>
    <row r="810" spans="3:5" ht="12.75">
      <c r="C810" s="192"/>
      <c r="D810" s="192"/>
      <c r="E810" s="192"/>
    </row>
    <row r="811" spans="3:5" ht="12.75">
      <c r="C811" s="192"/>
      <c r="D811" s="192"/>
      <c r="E811" s="192"/>
    </row>
    <row r="812" spans="3:5" ht="12.75">
      <c r="C812" s="192"/>
      <c r="D812" s="192"/>
      <c r="E812" s="192"/>
    </row>
    <row r="813" spans="3:5" ht="12.75">
      <c r="C813" s="192"/>
      <c r="D813" s="192"/>
      <c r="E813" s="192"/>
    </row>
    <row r="814" spans="3:5" ht="12.75">
      <c r="C814" s="192"/>
      <c r="D814" s="192"/>
      <c r="E814" s="192"/>
    </row>
    <row r="815" spans="3:5" ht="12.75">
      <c r="C815" s="192"/>
      <c r="D815" s="192"/>
      <c r="E815" s="192"/>
    </row>
    <row r="816" spans="3:5" ht="12.75">
      <c r="C816" s="192"/>
      <c r="D816" s="192"/>
      <c r="E816" s="192"/>
    </row>
    <row r="817" spans="3:5" ht="12.75">
      <c r="C817" s="192"/>
      <c r="D817" s="192"/>
      <c r="E817" s="192"/>
    </row>
    <row r="818" spans="3:5" ht="12.75">
      <c r="C818" s="192"/>
      <c r="D818" s="192"/>
      <c r="E818" s="192"/>
    </row>
    <row r="819" spans="3:5" ht="12.75">
      <c r="C819" s="192"/>
      <c r="D819" s="192"/>
      <c r="E819" s="192"/>
    </row>
    <row r="820" spans="3:5" ht="12.75">
      <c r="C820" s="192"/>
      <c r="D820" s="192"/>
      <c r="E820" s="192"/>
    </row>
    <row r="821" spans="3:5" ht="12.75">
      <c r="C821" s="192"/>
      <c r="D821" s="192"/>
      <c r="E821" s="192"/>
    </row>
    <row r="822" spans="3:5" ht="12.75">
      <c r="C822" s="192"/>
      <c r="D822" s="192"/>
      <c r="E822" s="192"/>
    </row>
    <row r="823" spans="3:5" ht="12.75">
      <c r="C823" s="192"/>
      <c r="D823" s="192"/>
      <c r="E823" s="192"/>
    </row>
    <row r="824" spans="3:5" ht="12.75">
      <c r="C824" s="192"/>
      <c r="D824" s="192"/>
      <c r="E824" s="192"/>
    </row>
    <row r="825" spans="3:5" ht="12.75">
      <c r="C825" s="192"/>
      <c r="D825" s="192"/>
      <c r="E825" s="192"/>
    </row>
    <row r="826" spans="3:5" ht="12.75">
      <c r="C826" s="192"/>
      <c r="D826" s="192"/>
      <c r="E826" s="192"/>
    </row>
    <row r="827" spans="3:5" ht="12.75">
      <c r="C827" s="192"/>
      <c r="D827" s="192"/>
      <c r="E827" s="192"/>
    </row>
    <row r="828" spans="3:5" ht="12.75">
      <c r="C828" s="192"/>
      <c r="D828" s="192"/>
      <c r="E828" s="192"/>
    </row>
    <row r="829" spans="3:5" ht="12.75">
      <c r="C829" s="192"/>
      <c r="D829" s="192"/>
      <c r="E829" s="192"/>
    </row>
    <row r="830" spans="3:5" ht="12.75">
      <c r="C830" s="192"/>
      <c r="D830" s="192"/>
      <c r="E830" s="192"/>
    </row>
    <row r="831" spans="3:5" ht="12.75">
      <c r="C831" s="192"/>
      <c r="D831" s="192"/>
      <c r="E831" s="192"/>
    </row>
    <row r="832" spans="3:5" ht="12.75">
      <c r="C832" s="192"/>
      <c r="D832" s="192"/>
      <c r="E832" s="192"/>
    </row>
    <row r="833" spans="3:5" ht="12.75">
      <c r="C833" s="192"/>
      <c r="D833" s="192"/>
      <c r="E833" s="192"/>
    </row>
    <row r="834" spans="3:5" ht="12.75">
      <c r="C834" s="192"/>
      <c r="D834" s="192"/>
      <c r="E834" s="192"/>
    </row>
    <row r="835" spans="3:5" ht="12.75">
      <c r="C835" s="192"/>
      <c r="D835" s="192"/>
      <c r="E835" s="192"/>
    </row>
    <row r="836" spans="3:5" ht="12.75">
      <c r="C836" s="192"/>
      <c r="D836" s="192"/>
      <c r="E836" s="192"/>
    </row>
    <row r="837" spans="3:5" ht="12.75">
      <c r="C837" s="192"/>
      <c r="D837" s="192"/>
      <c r="E837" s="192"/>
    </row>
    <row r="838" spans="3:5" ht="12.75">
      <c r="C838" s="192"/>
      <c r="D838" s="192"/>
      <c r="E838" s="192"/>
    </row>
    <row r="839" spans="3:5" ht="12.75">
      <c r="C839" s="192"/>
      <c r="D839" s="192"/>
      <c r="E839" s="192"/>
    </row>
    <row r="840" spans="3:5" ht="12.75">
      <c r="C840" s="192"/>
      <c r="D840" s="192"/>
      <c r="E840" s="192"/>
    </row>
    <row r="841" spans="3:5" ht="12.75">
      <c r="C841" s="192"/>
      <c r="D841" s="192"/>
      <c r="E841" s="192"/>
    </row>
    <row r="842" spans="3:5" ht="12.75">
      <c r="C842" s="192"/>
      <c r="D842" s="192"/>
      <c r="E842" s="192"/>
    </row>
    <row r="843" spans="3:5" ht="12.75">
      <c r="C843" s="192"/>
      <c r="D843" s="192"/>
      <c r="E843" s="192"/>
    </row>
    <row r="844" spans="3:5" ht="12.75">
      <c r="C844" s="192"/>
      <c r="D844" s="192"/>
      <c r="E844" s="192"/>
    </row>
    <row r="845" spans="3:5" ht="12.75">
      <c r="C845" s="192"/>
      <c r="D845" s="192"/>
      <c r="E845" s="192"/>
    </row>
    <row r="846" spans="3:5" ht="12.75">
      <c r="C846" s="192"/>
      <c r="D846" s="192"/>
      <c r="E846" s="192"/>
    </row>
    <row r="847" spans="3:5" ht="12.75">
      <c r="C847" s="192"/>
      <c r="D847" s="192"/>
      <c r="E847" s="192"/>
    </row>
    <row r="848" spans="3:5" ht="12.75">
      <c r="C848" s="192"/>
      <c r="D848" s="192"/>
      <c r="E848" s="192"/>
    </row>
    <row r="849" spans="3:5" ht="12.75">
      <c r="C849" s="192"/>
      <c r="D849" s="192"/>
      <c r="E849" s="192"/>
    </row>
    <row r="850" spans="3:5" ht="12.75">
      <c r="C850" s="192"/>
      <c r="D850" s="192"/>
      <c r="E850" s="192"/>
    </row>
    <row r="851" spans="3:5" ht="12.75">
      <c r="C851" s="192"/>
      <c r="D851" s="192"/>
      <c r="E851" s="192"/>
    </row>
    <row r="852" spans="3:5" ht="12.75">
      <c r="C852" s="192"/>
      <c r="D852" s="192"/>
      <c r="E852" s="192"/>
    </row>
    <row r="853" spans="3:5" ht="12.75">
      <c r="C853" s="192"/>
      <c r="D853" s="192"/>
      <c r="E853" s="192"/>
    </row>
    <row r="854" spans="3:5" ht="12.75">
      <c r="C854" s="192"/>
      <c r="D854" s="192"/>
      <c r="E854" s="192"/>
    </row>
    <row r="855" spans="3:5" ht="12.75">
      <c r="C855" s="192"/>
      <c r="D855" s="192"/>
      <c r="E855" s="192"/>
    </row>
    <row r="856" spans="3:5" ht="12.75">
      <c r="C856" s="192"/>
      <c r="D856" s="192"/>
      <c r="E856" s="192"/>
    </row>
    <row r="857" spans="3:5" ht="12.75">
      <c r="C857" s="192"/>
      <c r="D857" s="192"/>
      <c r="E857" s="192"/>
    </row>
    <row r="858" spans="3:5" ht="12.75">
      <c r="C858" s="192"/>
      <c r="D858" s="192"/>
      <c r="E858" s="192"/>
    </row>
    <row r="859" spans="3:5" ht="12.75">
      <c r="C859" s="192"/>
      <c r="D859" s="192"/>
      <c r="E859" s="192"/>
    </row>
    <row r="860" spans="3:5" ht="12.75">
      <c r="C860" s="192"/>
      <c r="D860" s="192"/>
      <c r="E860" s="192"/>
    </row>
    <row r="861" spans="3:5" ht="12.75">
      <c r="C861" s="192"/>
      <c r="D861" s="192"/>
      <c r="E861" s="192"/>
    </row>
    <row r="862" spans="3:5" ht="12.75">
      <c r="C862" s="192"/>
      <c r="D862" s="192"/>
      <c r="E862" s="192"/>
    </row>
    <row r="863" spans="3:5" ht="12.75">
      <c r="C863" s="192"/>
      <c r="D863" s="192"/>
      <c r="E863" s="192"/>
    </row>
    <row r="864" spans="3:5" ht="12.75">
      <c r="C864" s="192"/>
      <c r="D864" s="192"/>
      <c r="E864" s="192"/>
    </row>
    <row r="865" spans="3:5" ht="12.75">
      <c r="C865" s="192"/>
      <c r="D865" s="192"/>
      <c r="E865" s="192"/>
    </row>
    <row r="866" spans="3:5" ht="12.75">
      <c r="C866" s="192"/>
      <c r="D866" s="192"/>
      <c r="E866" s="192"/>
    </row>
    <row r="867" spans="3:5" ht="12.75">
      <c r="C867" s="192"/>
      <c r="D867" s="192"/>
      <c r="E867" s="192"/>
    </row>
    <row r="868" spans="3:5" ht="12.75">
      <c r="C868" s="192"/>
      <c r="D868" s="192"/>
      <c r="E868" s="192"/>
    </row>
    <row r="869" spans="3:5" ht="12.75">
      <c r="C869" s="192"/>
      <c r="D869" s="192"/>
      <c r="E869" s="192"/>
    </row>
    <row r="870" spans="3:5" ht="12.75">
      <c r="C870" s="192"/>
      <c r="D870" s="192"/>
      <c r="E870" s="192"/>
    </row>
    <row r="871" spans="3:5" ht="12.75">
      <c r="C871" s="192"/>
      <c r="D871" s="192"/>
      <c r="E871" s="192"/>
    </row>
    <row r="872" spans="3:5" ht="12.75">
      <c r="C872" s="192"/>
      <c r="D872" s="192"/>
      <c r="E872" s="192"/>
    </row>
    <row r="873" spans="3:5" ht="12.75">
      <c r="C873" s="192"/>
      <c r="D873" s="192"/>
      <c r="E873" s="192"/>
    </row>
    <row r="874" spans="3:5" ht="12.75">
      <c r="C874" s="192"/>
      <c r="D874" s="192"/>
      <c r="E874" s="192"/>
    </row>
    <row r="875" spans="3:5" ht="12.75">
      <c r="C875" s="192"/>
      <c r="D875" s="192"/>
      <c r="E875" s="192"/>
    </row>
    <row r="876" spans="3:5" ht="12.75">
      <c r="C876" s="192"/>
      <c r="D876" s="192"/>
      <c r="E876" s="192"/>
    </row>
    <row r="877" spans="3:5" ht="12.75">
      <c r="C877" s="192"/>
      <c r="D877" s="192"/>
      <c r="E877" s="192"/>
    </row>
    <row r="878" spans="3:5" ht="12.75">
      <c r="C878" s="192"/>
      <c r="D878" s="192"/>
      <c r="E878" s="192"/>
    </row>
    <row r="879" spans="3:5" ht="12.75">
      <c r="C879" s="192"/>
      <c r="D879" s="192"/>
      <c r="E879" s="192"/>
    </row>
    <row r="880" spans="3:5" ht="12.75">
      <c r="C880" s="192"/>
      <c r="D880" s="192"/>
      <c r="E880" s="192"/>
    </row>
    <row r="881" spans="3:5" ht="12.75">
      <c r="C881" s="192"/>
      <c r="D881" s="192"/>
      <c r="E881" s="192"/>
    </row>
    <row r="882" spans="3:5" ht="12.75">
      <c r="C882" s="192"/>
      <c r="D882" s="192"/>
      <c r="E882" s="192"/>
    </row>
    <row r="883" spans="3:5" ht="12.75">
      <c r="C883" s="192"/>
      <c r="D883" s="192"/>
      <c r="E883" s="192"/>
    </row>
    <row r="884" spans="3:5" ht="12.75">
      <c r="C884" s="192"/>
      <c r="D884" s="192"/>
      <c r="E884" s="192"/>
    </row>
    <row r="885" spans="3:5" ht="12.75">
      <c r="C885" s="192"/>
      <c r="D885" s="192"/>
      <c r="E885" s="192"/>
    </row>
    <row r="886" spans="3:5" ht="12.75">
      <c r="C886" s="192"/>
      <c r="D886" s="192"/>
      <c r="E886" s="192"/>
    </row>
    <row r="887" spans="3:5" ht="12.75">
      <c r="C887" s="192"/>
      <c r="D887" s="192"/>
      <c r="E887" s="192"/>
    </row>
    <row r="888" spans="3:5" ht="12.75">
      <c r="C888" s="192"/>
      <c r="D888" s="192"/>
      <c r="E888" s="192"/>
    </row>
    <row r="889" spans="3:5" ht="12.75">
      <c r="C889" s="192"/>
      <c r="D889" s="192"/>
      <c r="E889" s="192"/>
    </row>
    <row r="890" spans="3:5" ht="12.75">
      <c r="C890" s="192"/>
      <c r="D890" s="192"/>
      <c r="E890" s="192"/>
    </row>
    <row r="891" spans="3:5" ht="12.75">
      <c r="C891" s="192"/>
      <c r="D891" s="192"/>
      <c r="E891" s="192"/>
    </row>
    <row r="892" spans="3:5" ht="12.75">
      <c r="C892" s="192"/>
      <c r="D892" s="192"/>
      <c r="E892" s="192"/>
    </row>
    <row r="893" spans="3:5" ht="12.75">
      <c r="C893" s="192"/>
      <c r="D893" s="192"/>
      <c r="E893" s="192"/>
    </row>
    <row r="894" spans="3:5" ht="12.75">
      <c r="C894" s="192"/>
      <c r="D894" s="192"/>
      <c r="E894" s="192"/>
    </row>
    <row r="895" spans="3:5" ht="12.75">
      <c r="C895" s="192"/>
      <c r="D895" s="192"/>
      <c r="E895" s="192"/>
    </row>
    <row r="896" spans="3:5" ht="12.75">
      <c r="C896" s="192"/>
      <c r="D896" s="192"/>
      <c r="E896" s="192"/>
    </row>
    <row r="897" spans="3:5" ht="12.75">
      <c r="C897" s="192"/>
      <c r="D897" s="192"/>
      <c r="E897" s="192"/>
    </row>
    <row r="898" spans="3:5" ht="12.75">
      <c r="C898" s="192"/>
      <c r="D898" s="192"/>
      <c r="E898" s="192"/>
    </row>
    <row r="899" spans="3:5" ht="12.75">
      <c r="C899" s="192"/>
      <c r="D899" s="192"/>
      <c r="E899" s="192"/>
    </row>
    <row r="900" spans="3:5" ht="12.75">
      <c r="C900" s="192"/>
      <c r="D900" s="192"/>
      <c r="E900" s="192"/>
    </row>
    <row r="901" spans="3:5" ht="12.75">
      <c r="C901" s="192"/>
      <c r="D901" s="192"/>
      <c r="E901" s="192"/>
    </row>
    <row r="902" spans="3:5" ht="12.75">
      <c r="C902" s="192"/>
      <c r="D902" s="192"/>
      <c r="E902" s="192"/>
    </row>
    <row r="903" spans="3:5" ht="12.75">
      <c r="C903" s="192"/>
      <c r="D903" s="192"/>
      <c r="E903" s="192"/>
    </row>
    <row r="904" spans="3:5" ht="12.75">
      <c r="C904" s="192"/>
      <c r="D904" s="192"/>
      <c r="E904" s="192"/>
    </row>
    <row r="905" spans="3:5" ht="12.75">
      <c r="C905" s="192"/>
      <c r="D905" s="192"/>
      <c r="E905" s="192"/>
    </row>
    <row r="906" spans="3:5" ht="12.75">
      <c r="C906" s="192"/>
      <c r="D906" s="192"/>
      <c r="E906" s="192"/>
    </row>
    <row r="907" spans="3:5" ht="12.75">
      <c r="C907" s="192"/>
      <c r="D907" s="192"/>
      <c r="E907" s="192"/>
    </row>
    <row r="908" spans="3:5" ht="12.75">
      <c r="C908" s="192"/>
      <c r="D908" s="192"/>
      <c r="E908" s="192"/>
    </row>
    <row r="909" spans="3:5" ht="12.75">
      <c r="C909" s="192"/>
      <c r="D909" s="192"/>
      <c r="E909" s="192"/>
    </row>
    <row r="910" spans="3:5" ht="12.75">
      <c r="C910" s="192"/>
      <c r="D910" s="192"/>
      <c r="E910" s="192"/>
    </row>
    <row r="911" spans="3:5" ht="12.75">
      <c r="C911" s="192"/>
      <c r="D911" s="192"/>
      <c r="E911" s="192"/>
    </row>
    <row r="912" spans="3:5" ht="12.75">
      <c r="C912" s="192"/>
      <c r="D912" s="192"/>
      <c r="E912" s="192"/>
    </row>
    <row r="913" spans="3:5" ht="12.75">
      <c r="C913" s="192"/>
      <c r="D913" s="192"/>
      <c r="E913" s="192"/>
    </row>
    <row r="914" spans="3:5" ht="12.75">
      <c r="C914" s="192"/>
      <c r="D914" s="192"/>
      <c r="E914" s="192"/>
    </row>
    <row r="915" spans="3:5" ht="12.75">
      <c r="C915" s="192"/>
      <c r="D915" s="192"/>
      <c r="E915" s="192"/>
    </row>
    <row r="916" spans="3:5" ht="12.75">
      <c r="C916" s="192"/>
      <c r="D916" s="192"/>
      <c r="E916" s="192"/>
    </row>
    <row r="917" spans="3:5" ht="12.75">
      <c r="C917" s="192"/>
      <c r="D917" s="192"/>
      <c r="E917" s="192"/>
    </row>
    <row r="918" spans="3:5" ht="12.75">
      <c r="C918" s="192"/>
      <c r="D918" s="192"/>
      <c r="E918" s="192"/>
    </row>
    <row r="919" spans="3:5" ht="12.75">
      <c r="C919" s="192"/>
      <c r="D919" s="192"/>
      <c r="E919" s="192"/>
    </row>
    <row r="920" spans="3:5" ht="12.75">
      <c r="C920" s="192"/>
      <c r="D920" s="192"/>
      <c r="E920" s="192"/>
    </row>
    <row r="921" spans="3:5" ht="12.75">
      <c r="C921" s="192"/>
      <c r="D921" s="192"/>
      <c r="E921" s="192"/>
    </row>
    <row r="922" spans="3:5" ht="12.75">
      <c r="C922" s="192"/>
      <c r="D922" s="192"/>
      <c r="E922" s="192"/>
    </row>
    <row r="923" spans="3:5" ht="12.75">
      <c r="C923" s="192"/>
      <c r="D923" s="192"/>
      <c r="E923" s="192"/>
    </row>
    <row r="924" spans="3:5" ht="12.75">
      <c r="C924" s="192"/>
      <c r="D924" s="192"/>
      <c r="E924" s="192"/>
    </row>
    <row r="925" spans="3:5" ht="12.75">
      <c r="C925" s="192"/>
      <c r="D925" s="192"/>
      <c r="E925" s="192"/>
    </row>
    <row r="926" spans="3:5" ht="12.75">
      <c r="C926" s="192"/>
      <c r="D926" s="192"/>
      <c r="E926" s="192"/>
    </row>
    <row r="927" spans="3:5" ht="12.75">
      <c r="C927" s="192"/>
      <c r="D927" s="192"/>
      <c r="E927" s="192"/>
    </row>
    <row r="928" spans="3:5" ht="12.75">
      <c r="C928" s="192"/>
      <c r="D928" s="192"/>
      <c r="E928" s="192"/>
    </row>
    <row r="929" spans="3:5" ht="12.75">
      <c r="C929" s="192"/>
      <c r="D929" s="192"/>
      <c r="E929" s="192"/>
    </row>
    <row r="930" spans="3:5" ht="12.75">
      <c r="C930" s="192"/>
      <c r="D930" s="192"/>
      <c r="E930" s="192"/>
    </row>
    <row r="931" spans="3:5" ht="12.75">
      <c r="C931" s="192"/>
      <c r="D931" s="192"/>
      <c r="E931" s="192"/>
    </row>
    <row r="932" spans="3:5" ht="12.75">
      <c r="C932" s="192"/>
      <c r="D932" s="192"/>
      <c r="E932" s="192"/>
    </row>
    <row r="933" spans="3:5" ht="12.75">
      <c r="C933" s="192"/>
      <c r="D933" s="192"/>
      <c r="E933" s="192"/>
    </row>
    <row r="934" spans="3:5" ht="12.75">
      <c r="C934" s="192"/>
      <c r="D934" s="192"/>
      <c r="E934" s="192"/>
    </row>
    <row r="935" spans="3:5" ht="12.75">
      <c r="C935" s="192"/>
      <c r="D935" s="192"/>
      <c r="E935" s="192"/>
    </row>
    <row r="936" spans="3:5" ht="12.75">
      <c r="C936" s="192"/>
      <c r="D936" s="192"/>
      <c r="E936" s="192"/>
    </row>
    <row r="937" spans="3:5" ht="12.75">
      <c r="C937" s="192"/>
      <c r="D937" s="192"/>
      <c r="E937" s="192"/>
    </row>
    <row r="938" spans="3:5" ht="12.75">
      <c r="C938" s="192"/>
      <c r="D938" s="192"/>
      <c r="E938" s="192"/>
    </row>
    <row r="939" spans="3:5" ht="12.75">
      <c r="C939" s="192"/>
      <c r="D939" s="192"/>
      <c r="E939" s="192"/>
    </row>
    <row r="940" spans="3:5" ht="12.75">
      <c r="C940" s="192"/>
      <c r="D940" s="192"/>
      <c r="E940" s="192"/>
    </row>
    <row r="941" spans="3:5" ht="12.75">
      <c r="C941" s="192"/>
      <c r="D941" s="192"/>
      <c r="E941" s="192"/>
    </row>
    <row r="942" spans="3:5" ht="12.75">
      <c r="C942" s="192"/>
      <c r="D942" s="192"/>
      <c r="E942" s="192"/>
    </row>
    <row r="943" spans="3:5" ht="12.75">
      <c r="C943" s="192"/>
      <c r="D943" s="192"/>
      <c r="E943" s="192"/>
    </row>
    <row r="944" spans="3:5" ht="12.75">
      <c r="C944" s="192"/>
      <c r="D944" s="192"/>
      <c r="E944" s="192"/>
    </row>
    <row r="945" spans="3:5" ht="12.75">
      <c r="C945" s="192"/>
      <c r="D945" s="192"/>
      <c r="E945" s="192"/>
    </row>
    <row r="946" spans="3:5" ht="12.75">
      <c r="C946" s="192"/>
      <c r="D946" s="192"/>
      <c r="E946" s="192"/>
    </row>
    <row r="947" spans="3:5" ht="12.75">
      <c r="C947" s="192"/>
      <c r="D947" s="192"/>
      <c r="E947" s="192"/>
    </row>
    <row r="948" spans="3:5" ht="12.75">
      <c r="C948" s="192"/>
      <c r="D948" s="192"/>
      <c r="E948" s="192"/>
    </row>
    <row r="949" spans="3:5" ht="12.75">
      <c r="C949" s="192"/>
      <c r="D949" s="192"/>
      <c r="E949" s="192"/>
    </row>
    <row r="950" spans="3:5" ht="12.75">
      <c r="C950" s="192"/>
      <c r="D950" s="192"/>
      <c r="E950" s="192"/>
    </row>
    <row r="951" spans="3:5" ht="12.75">
      <c r="C951" s="192"/>
      <c r="D951" s="192"/>
      <c r="E951" s="192"/>
    </row>
    <row r="952" spans="3:5" ht="12.75">
      <c r="C952" s="192"/>
      <c r="D952" s="192"/>
      <c r="E952" s="192"/>
    </row>
    <row r="953" spans="3:5" ht="12.75">
      <c r="C953" s="192"/>
      <c r="D953" s="192"/>
      <c r="E953" s="192"/>
    </row>
    <row r="954" spans="3:5" ht="12.75">
      <c r="C954" s="192"/>
      <c r="D954" s="192"/>
      <c r="E954" s="192"/>
    </row>
    <row r="955" spans="3:5" ht="12.75">
      <c r="C955" s="192"/>
      <c r="D955" s="192"/>
      <c r="E955" s="192"/>
    </row>
    <row r="956" spans="3:5" ht="12.75">
      <c r="C956" s="192"/>
      <c r="D956" s="192"/>
      <c r="E956" s="192"/>
    </row>
    <row r="957" spans="3:5" ht="12.75">
      <c r="C957" s="192"/>
      <c r="D957" s="192"/>
      <c r="E957" s="192"/>
    </row>
    <row r="958" spans="3:5" ht="12.75">
      <c r="C958" s="192"/>
      <c r="D958" s="192"/>
      <c r="E958" s="192"/>
    </row>
    <row r="959" spans="3:5" ht="12.75">
      <c r="C959" s="192"/>
      <c r="D959" s="192"/>
      <c r="E959" s="192"/>
    </row>
    <row r="960" spans="3:5" ht="12.75">
      <c r="C960" s="192"/>
      <c r="D960" s="192"/>
      <c r="E960" s="192"/>
    </row>
    <row r="961" spans="3:5" ht="12.75">
      <c r="C961" s="192"/>
      <c r="D961" s="192"/>
      <c r="E961" s="192"/>
    </row>
    <row r="962" spans="3:5" ht="12.75">
      <c r="C962" s="192"/>
      <c r="D962" s="192"/>
      <c r="E962" s="192"/>
    </row>
    <row r="963" spans="3:5" ht="12.75">
      <c r="C963" s="192"/>
      <c r="D963" s="192"/>
      <c r="E963" s="192"/>
    </row>
    <row r="964" spans="3:5" ht="12.75">
      <c r="C964" s="192"/>
      <c r="D964" s="192"/>
      <c r="E964" s="192"/>
    </row>
    <row r="965" spans="3:5" ht="12.75">
      <c r="C965" s="192"/>
      <c r="D965" s="192"/>
      <c r="E965" s="192"/>
    </row>
    <row r="966" spans="3:5" ht="12.75">
      <c r="C966" s="192"/>
      <c r="D966" s="192"/>
      <c r="E966" s="192"/>
    </row>
    <row r="967" spans="3:5" ht="12.75">
      <c r="C967" s="192"/>
      <c r="D967" s="192"/>
      <c r="E967" s="192"/>
    </row>
    <row r="968" spans="3:5" ht="12.75">
      <c r="C968" s="192"/>
      <c r="D968" s="192"/>
      <c r="E968" s="192"/>
    </row>
    <row r="969" spans="3:5" ht="12.75">
      <c r="C969" s="192"/>
      <c r="D969" s="192"/>
      <c r="E969" s="192"/>
    </row>
    <row r="970" spans="3:5" ht="12.75">
      <c r="C970" s="192"/>
      <c r="D970" s="192"/>
      <c r="E970" s="192"/>
    </row>
    <row r="971" spans="3:5" ht="12.75">
      <c r="C971" s="192"/>
      <c r="D971" s="192"/>
      <c r="E971" s="192"/>
    </row>
    <row r="972" spans="3:5" ht="12.75">
      <c r="C972" s="192"/>
      <c r="D972" s="192"/>
      <c r="E972" s="192"/>
    </row>
    <row r="973" spans="3:5" ht="12.75">
      <c r="C973" s="192"/>
      <c r="D973" s="192"/>
      <c r="E973" s="192"/>
    </row>
    <row r="974" spans="3:5" ht="12.75">
      <c r="C974" s="192"/>
      <c r="D974" s="192"/>
      <c r="E974" s="192"/>
    </row>
    <row r="975" spans="3:5" ht="12.75">
      <c r="C975" s="192"/>
      <c r="D975" s="192"/>
      <c r="E975" s="192"/>
    </row>
    <row r="976" spans="3:5" ht="12.75">
      <c r="C976" s="192"/>
      <c r="D976" s="192"/>
      <c r="E976" s="192"/>
    </row>
    <row r="977" spans="3:5" ht="12.75">
      <c r="C977" s="192"/>
      <c r="D977" s="192"/>
      <c r="E977" s="192"/>
    </row>
    <row r="978" spans="3:5" ht="12.75">
      <c r="C978" s="192"/>
      <c r="D978" s="192"/>
      <c r="E978" s="192"/>
    </row>
    <row r="979" spans="3:5" ht="12.75">
      <c r="C979" s="192"/>
      <c r="D979" s="192"/>
      <c r="E979" s="192"/>
    </row>
    <row r="980" spans="3:5" ht="12.75">
      <c r="C980" s="192"/>
      <c r="D980" s="192"/>
      <c r="E980" s="192"/>
    </row>
    <row r="981" spans="3:5" ht="12.75">
      <c r="C981" s="192"/>
      <c r="D981" s="192"/>
      <c r="E981" s="192"/>
    </row>
    <row r="982" spans="3:5" ht="12.75">
      <c r="C982" s="192"/>
      <c r="D982" s="192"/>
      <c r="E982" s="192"/>
    </row>
    <row r="983" spans="3:5" ht="12.75">
      <c r="C983" s="192"/>
      <c r="D983" s="192"/>
      <c r="E983" s="192"/>
    </row>
    <row r="984" spans="3:5" ht="12.75">
      <c r="C984" s="192"/>
      <c r="D984" s="192"/>
      <c r="E984" s="192"/>
    </row>
    <row r="985" spans="3:5" ht="12.75">
      <c r="C985" s="192"/>
      <c r="D985" s="192"/>
      <c r="E985" s="192"/>
    </row>
    <row r="986" spans="3:5" ht="12.75">
      <c r="C986" s="192"/>
      <c r="D986" s="192"/>
      <c r="E986" s="192"/>
    </row>
    <row r="987" spans="3:5" ht="12.75">
      <c r="C987" s="192"/>
      <c r="D987" s="192"/>
      <c r="E987" s="192"/>
    </row>
    <row r="988" spans="3:5" ht="12.75">
      <c r="C988" s="192"/>
      <c r="D988" s="192"/>
      <c r="E988" s="192"/>
    </row>
    <row r="989" spans="3:5" ht="12.75">
      <c r="C989" s="192"/>
      <c r="D989" s="192"/>
      <c r="E989" s="192"/>
    </row>
    <row r="990" spans="3:5" ht="12.75">
      <c r="C990" s="192"/>
      <c r="D990" s="192"/>
      <c r="E990" s="192"/>
    </row>
    <row r="991" spans="3:5" ht="12.75">
      <c r="C991" s="192"/>
      <c r="D991" s="192"/>
      <c r="E991" s="192"/>
    </row>
    <row r="992" spans="3:5" ht="12.75">
      <c r="C992" s="192"/>
      <c r="D992" s="192"/>
      <c r="E992" s="192"/>
    </row>
    <row r="993" spans="3:5" ht="12.75">
      <c r="C993" s="192"/>
      <c r="D993" s="192"/>
      <c r="E993" s="192"/>
    </row>
    <row r="994" spans="3:5" ht="12.75">
      <c r="C994" s="192"/>
      <c r="D994" s="192"/>
      <c r="E994" s="192"/>
    </row>
    <row r="995" spans="3:5" ht="12.75">
      <c r="C995" s="192"/>
      <c r="D995" s="192"/>
      <c r="E995" s="192"/>
    </row>
    <row r="996" spans="3:5" ht="12.75">
      <c r="C996" s="192"/>
      <c r="D996" s="192"/>
      <c r="E996" s="192"/>
    </row>
    <row r="997" spans="3:5" ht="12.75">
      <c r="C997" s="192"/>
      <c r="D997" s="192"/>
      <c r="E997" s="192"/>
    </row>
    <row r="998" spans="3:5" ht="12.75">
      <c r="C998" s="192"/>
      <c r="D998" s="192"/>
      <c r="E998" s="192"/>
    </row>
    <row r="999" spans="3:5" ht="12.75">
      <c r="C999" s="192"/>
      <c r="D999" s="192"/>
      <c r="E999" s="192"/>
    </row>
    <row r="1000" spans="3:5" ht="12.75">
      <c r="C1000" s="192"/>
      <c r="D1000" s="192"/>
      <c r="E1000" s="192"/>
    </row>
    <row r="1001" spans="3:5" ht="12.75">
      <c r="C1001" s="192"/>
      <c r="D1001" s="192"/>
      <c r="E1001" s="192"/>
    </row>
    <row r="1002" spans="3:5" ht="12.75">
      <c r="C1002" s="192"/>
      <c r="D1002" s="192"/>
      <c r="E1002" s="192"/>
    </row>
    <row r="1003" spans="3:5" ht="12.75">
      <c r="C1003" s="192"/>
      <c r="D1003" s="192"/>
      <c r="E1003" s="192"/>
    </row>
    <row r="1004" spans="3:5" ht="12.75">
      <c r="C1004" s="192"/>
      <c r="D1004" s="192"/>
      <c r="E1004" s="192"/>
    </row>
    <row r="1005" spans="3:5" ht="12.75">
      <c r="C1005" s="192"/>
      <c r="D1005" s="192"/>
      <c r="E1005" s="192"/>
    </row>
    <row r="1006" spans="3:5" ht="12.75">
      <c r="C1006" s="192"/>
      <c r="D1006" s="192"/>
      <c r="E1006" s="192"/>
    </row>
    <row r="1007" spans="3:5" ht="12.75">
      <c r="C1007" s="192"/>
      <c r="D1007" s="192"/>
      <c r="E1007" s="192"/>
    </row>
    <row r="1008" spans="3:5" ht="12.75">
      <c r="C1008" s="192"/>
      <c r="D1008" s="192"/>
      <c r="E1008" s="192"/>
    </row>
    <row r="1009" spans="3:5" ht="12.75">
      <c r="C1009" s="192"/>
      <c r="D1009" s="192"/>
      <c r="E1009" s="192"/>
    </row>
    <row r="1010" spans="3:5" ht="12.75">
      <c r="C1010" s="192"/>
      <c r="D1010" s="192"/>
      <c r="E1010" s="192"/>
    </row>
    <row r="1011" spans="3:5" ht="12.75">
      <c r="C1011" s="192"/>
      <c r="D1011" s="192"/>
      <c r="E1011" s="192"/>
    </row>
    <row r="1012" spans="3:5" ht="12.75">
      <c r="C1012" s="192"/>
      <c r="D1012" s="192"/>
      <c r="E1012" s="192"/>
    </row>
    <row r="1013" spans="3:5" ht="12.75">
      <c r="C1013" s="192"/>
      <c r="D1013" s="192"/>
      <c r="E1013" s="192"/>
    </row>
    <row r="1014" spans="3:5" ht="12.75">
      <c r="C1014" s="192"/>
      <c r="D1014" s="192"/>
      <c r="E1014" s="192"/>
    </row>
    <row r="1015" spans="3:5" ht="12.75">
      <c r="C1015" s="192"/>
      <c r="D1015" s="192"/>
      <c r="E1015" s="192"/>
    </row>
    <row r="1016" spans="3:5" ht="12.75">
      <c r="C1016" s="192"/>
      <c r="D1016" s="192"/>
      <c r="E1016" s="192"/>
    </row>
    <row r="1017" spans="3:5" ht="12.75">
      <c r="C1017" s="192"/>
      <c r="D1017" s="192"/>
      <c r="E1017" s="192"/>
    </row>
    <row r="1018" spans="3:5" ht="12.75">
      <c r="C1018" s="192"/>
      <c r="D1018" s="192"/>
      <c r="E1018" s="192"/>
    </row>
    <row r="1019" spans="3:5" ht="12.75">
      <c r="C1019" s="192"/>
      <c r="D1019" s="192"/>
      <c r="E1019" s="192"/>
    </row>
    <row r="1020" spans="3:5" ht="12.75">
      <c r="C1020" s="192"/>
      <c r="D1020" s="192"/>
      <c r="E1020" s="192"/>
    </row>
    <row r="1021" spans="3:5" ht="12.75">
      <c r="C1021" s="192"/>
      <c r="D1021" s="192"/>
      <c r="E1021" s="192"/>
    </row>
    <row r="1022" spans="3:5" ht="12.75">
      <c r="C1022" s="192"/>
      <c r="D1022" s="192"/>
      <c r="E1022" s="192"/>
    </row>
    <row r="1023" spans="3:5" ht="12.75">
      <c r="C1023" s="192"/>
      <c r="D1023" s="192"/>
      <c r="E1023" s="192"/>
    </row>
    <row r="1024" spans="3:5" ht="12.75">
      <c r="C1024" s="192"/>
      <c r="D1024" s="192"/>
      <c r="E1024" s="192"/>
    </row>
    <row r="1025" spans="3:5" ht="12.75">
      <c r="C1025" s="192"/>
      <c r="D1025" s="192"/>
      <c r="E1025" s="192"/>
    </row>
    <row r="1026" spans="3:5" ht="12.75">
      <c r="C1026" s="192"/>
      <c r="D1026" s="192"/>
      <c r="E1026" s="192"/>
    </row>
    <row r="1027" spans="3:5" ht="12.75">
      <c r="C1027" s="192"/>
      <c r="D1027" s="192"/>
      <c r="E1027" s="192"/>
    </row>
    <row r="1028" spans="3:5" ht="12.75">
      <c r="C1028" s="192"/>
      <c r="D1028" s="192"/>
      <c r="E1028" s="192"/>
    </row>
    <row r="1029" spans="3:5" ht="12.75">
      <c r="C1029" s="192"/>
      <c r="D1029" s="192"/>
      <c r="E1029" s="192"/>
    </row>
    <row r="1030" spans="3:5" ht="12.75">
      <c r="C1030" s="192"/>
      <c r="D1030" s="192"/>
      <c r="E1030" s="192"/>
    </row>
    <row r="1031" spans="3:5" ht="12.75">
      <c r="C1031" s="192"/>
      <c r="D1031" s="192"/>
      <c r="E1031" s="192"/>
    </row>
    <row r="1032" spans="3:5" ht="12.75">
      <c r="C1032" s="192"/>
      <c r="D1032" s="192"/>
      <c r="E1032" s="192"/>
    </row>
    <row r="1033" spans="3:5" ht="12.75">
      <c r="C1033" s="192"/>
      <c r="D1033" s="192"/>
      <c r="E1033" s="192"/>
    </row>
    <row r="1034" spans="3:5" ht="12.75">
      <c r="C1034" s="192"/>
      <c r="D1034" s="192"/>
      <c r="E1034" s="192"/>
    </row>
    <row r="1035" spans="3:5" ht="12.75">
      <c r="C1035" s="192"/>
      <c r="D1035" s="192"/>
      <c r="E1035" s="192"/>
    </row>
    <row r="1036" spans="3:5" ht="12.75">
      <c r="C1036" s="192"/>
      <c r="D1036" s="192"/>
      <c r="E1036" s="192"/>
    </row>
    <row r="1037" spans="3:5" ht="12.75">
      <c r="C1037" s="192"/>
      <c r="D1037" s="192"/>
      <c r="E1037" s="192"/>
    </row>
    <row r="1038" spans="3:5" ht="12.75">
      <c r="C1038" s="192"/>
      <c r="D1038" s="192"/>
      <c r="E1038" s="192"/>
    </row>
    <row r="1039" spans="3:5" ht="12.75">
      <c r="C1039" s="192"/>
      <c r="D1039" s="192"/>
      <c r="E1039" s="192"/>
    </row>
    <row r="1040" spans="3:5" ht="12.75">
      <c r="C1040" s="192"/>
      <c r="D1040" s="192"/>
      <c r="E1040" s="192"/>
    </row>
    <row r="1041" spans="3:5" ht="12.75">
      <c r="C1041" s="192"/>
      <c r="D1041" s="192"/>
      <c r="E1041" s="192"/>
    </row>
    <row r="1042" spans="3:5" ht="12.75">
      <c r="C1042" s="192"/>
      <c r="D1042" s="192"/>
      <c r="E1042" s="192"/>
    </row>
    <row r="1043" spans="3:5" ht="12.75">
      <c r="C1043" s="192"/>
      <c r="D1043" s="192"/>
      <c r="E1043" s="192"/>
    </row>
    <row r="1044" spans="3:5" ht="12.75">
      <c r="C1044" s="192"/>
      <c r="D1044" s="192"/>
      <c r="E1044" s="192"/>
    </row>
    <row r="1045" spans="3:5" ht="12.75">
      <c r="C1045" s="192"/>
      <c r="D1045" s="192"/>
      <c r="E1045" s="192"/>
    </row>
    <row r="1046" spans="3:5" ht="12.75">
      <c r="C1046" s="192"/>
      <c r="D1046" s="192"/>
      <c r="E1046" s="192"/>
    </row>
    <row r="1047" spans="3:5" ht="12.75">
      <c r="C1047" s="192"/>
      <c r="D1047" s="192"/>
      <c r="E1047" s="192"/>
    </row>
    <row r="1048" spans="3:5" ht="12.75">
      <c r="C1048" s="192"/>
      <c r="D1048" s="192"/>
      <c r="E1048" s="192"/>
    </row>
    <row r="1049" spans="3:5" ht="12.75">
      <c r="C1049" s="192"/>
      <c r="D1049" s="192"/>
      <c r="E1049" s="192"/>
    </row>
    <row r="1050" spans="3:5" ht="12.75">
      <c r="C1050" s="192"/>
      <c r="D1050" s="192"/>
      <c r="E1050" s="192"/>
    </row>
    <row r="1051" spans="3:5" ht="12.75">
      <c r="C1051" s="192"/>
      <c r="D1051" s="192"/>
      <c r="E1051" s="192"/>
    </row>
    <row r="1052" spans="3:5" ht="12.75">
      <c r="C1052" s="192"/>
      <c r="D1052" s="192"/>
      <c r="E1052" s="192"/>
    </row>
    <row r="1053" spans="3:5" ht="12.75">
      <c r="C1053" s="192"/>
      <c r="D1053" s="192"/>
      <c r="E1053" s="192"/>
    </row>
    <row r="1054" spans="3:5" ht="12.75">
      <c r="C1054" s="192"/>
      <c r="D1054" s="192"/>
      <c r="E1054" s="192"/>
    </row>
    <row r="1055" spans="3:5" ht="12.75">
      <c r="C1055" s="192"/>
      <c r="D1055" s="192"/>
      <c r="E1055" s="192"/>
    </row>
    <row r="1056" spans="3:5" ht="12.75">
      <c r="C1056" s="192"/>
      <c r="D1056" s="192"/>
      <c r="E1056" s="192"/>
    </row>
    <row r="1057" spans="3:5" ht="12.75">
      <c r="C1057" s="192"/>
      <c r="D1057" s="192"/>
      <c r="E1057" s="192"/>
    </row>
    <row r="1058" spans="3:5" ht="12.75">
      <c r="C1058" s="192"/>
      <c r="D1058" s="192"/>
      <c r="E1058" s="192"/>
    </row>
    <row r="1059" spans="3:5" ht="12.75">
      <c r="C1059" s="192"/>
      <c r="D1059" s="192"/>
      <c r="E1059" s="192"/>
    </row>
    <row r="1060" spans="3:5" ht="12.75">
      <c r="C1060" s="192"/>
      <c r="D1060" s="192"/>
      <c r="E1060" s="192"/>
    </row>
    <row r="1061" spans="3:5" ht="12.75">
      <c r="C1061" s="192"/>
      <c r="D1061" s="192"/>
      <c r="E1061" s="192"/>
    </row>
    <row r="1062" spans="3:5" ht="12.75">
      <c r="C1062" s="192"/>
      <c r="D1062" s="192"/>
      <c r="E1062" s="192"/>
    </row>
    <row r="1063" spans="3:5" ht="12.75">
      <c r="C1063" s="192"/>
      <c r="D1063" s="192"/>
      <c r="E1063" s="192"/>
    </row>
    <row r="1064" spans="3:5" ht="12.75">
      <c r="C1064" s="192"/>
      <c r="D1064" s="192"/>
      <c r="E1064" s="192"/>
    </row>
    <row r="1065" spans="3:5" ht="12.75">
      <c r="C1065" s="192"/>
      <c r="D1065" s="192"/>
      <c r="E1065" s="192"/>
    </row>
    <row r="1066" spans="3:5" ht="12.75">
      <c r="C1066" s="192"/>
      <c r="D1066" s="192"/>
      <c r="E1066" s="192"/>
    </row>
    <row r="1067" spans="3:5" ht="12.75">
      <c r="C1067" s="192"/>
      <c r="D1067" s="192"/>
      <c r="E1067" s="192"/>
    </row>
    <row r="1068" spans="3:5" ht="12.75">
      <c r="C1068" s="192"/>
      <c r="D1068" s="192"/>
      <c r="E1068" s="192"/>
    </row>
    <row r="1069" spans="3:5" ht="12.75">
      <c r="C1069" s="192"/>
      <c r="D1069" s="192"/>
      <c r="E1069" s="192"/>
    </row>
    <row r="1070" spans="3:5" ht="12.75">
      <c r="C1070" s="192"/>
      <c r="D1070" s="192"/>
      <c r="E1070" s="192"/>
    </row>
    <row r="1071" spans="3:5" ht="12.75">
      <c r="C1071" s="192"/>
      <c r="D1071" s="192"/>
      <c r="E1071" s="192"/>
    </row>
    <row r="1072" spans="3:5" ht="12.75">
      <c r="C1072" s="192"/>
      <c r="D1072" s="192"/>
      <c r="E1072" s="192"/>
    </row>
    <row r="1073" spans="3:5" ht="12.75">
      <c r="C1073" s="192"/>
      <c r="D1073" s="192"/>
      <c r="E1073" s="192"/>
    </row>
    <row r="1074" spans="3:5" ht="12.75">
      <c r="C1074" s="192"/>
      <c r="D1074" s="192"/>
      <c r="E1074" s="192"/>
    </row>
    <row r="1075" spans="3:5" ht="12.75">
      <c r="C1075" s="192"/>
      <c r="D1075" s="192"/>
      <c r="E1075" s="192"/>
    </row>
    <row r="1076" spans="3:5" ht="12.75">
      <c r="C1076" s="192"/>
      <c r="D1076" s="192"/>
      <c r="E1076" s="192"/>
    </row>
    <row r="1077" spans="3:5" ht="12.75">
      <c r="C1077" s="192"/>
      <c r="D1077" s="192"/>
      <c r="E1077" s="192"/>
    </row>
    <row r="1078" spans="3:5" ht="12.75">
      <c r="C1078" s="192"/>
      <c r="D1078" s="192"/>
      <c r="E1078" s="192"/>
    </row>
    <row r="1079" spans="3:5" ht="12.75">
      <c r="C1079" s="192"/>
      <c r="D1079" s="192"/>
      <c r="E1079" s="192"/>
    </row>
    <row r="1080" spans="3:5" ht="12.75">
      <c r="C1080" s="192"/>
      <c r="D1080" s="192"/>
      <c r="E1080" s="192"/>
    </row>
    <row r="1081" spans="3:5" ht="12.75">
      <c r="C1081" s="192"/>
      <c r="D1081" s="192"/>
      <c r="E1081" s="192"/>
    </row>
    <row r="1082" spans="3:5" ht="12.75">
      <c r="C1082" s="192"/>
      <c r="D1082" s="192"/>
      <c r="E1082" s="192"/>
    </row>
    <row r="1083" spans="3:5" ht="12.75">
      <c r="C1083" s="192"/>
      <c r="D1083" s="192"/>
      <c r="E1083" s="192"/>
    </row>
    <row r="1084" spans="3:5" ht="12.75">
      <c r="C1084" s="192"/>
      <c r="D1084" s="192"/>
      <c r="E1084" s="192"/>
    </row>
    <row r="1085" spans="3:5" ht="12.75">
      <c r="C1085" s="192"/>
      <c r="D1085" s="192"/>
      <c r="E1085" s="192"/>
    </row>
    <row r="1086" spans="3:5" ht="12.75">
      <c r="C1086" s="192"/>
      <c r="D1086" s="192"/>
      <c r="E1086" s="192"/>
    </row>
    <row r="1087" spans="3:5" ht="12.75">
      <c r="C1087" s="192"/>
      <c r="D1087" s="192"/>
      <c r="E1087" s="192"/>
    </row>
    <row r="1088" spans="3:5" ht="12.75">
      <c r="C1088" s="192"/>
      <c r="D1088" s="192"/>
      <c r="E1088" s="192"/>
    </row>
    <row r="1089" spans="3:5" ht="12.75">
      <c r="C1089" s="192"/>
      <c r="D1089" s="192"/>
      <c r="E1089" s="192"/>
    </row>
    <row r="1090" spans="3:5" ht="12.75">
      <c r="C1090" s="192"/>
      <c r="D1090" s="192"/>
      <c r="E1090" s="192"/>
    </row>
    <row r="1091" spans="3:5" ht="12.75">
      <c r="C1091" s="192"/>
      <c r="D1091" s="192"/>
      <c r="E1091" s="192"/>
    </row>
    <row r="1092" spans="3:5" ht="12.75">
      <c r="C1092" s="192"/>
      <c r="D1092" s="192"/>
      <c r="E1092" s="192"/>
    </row>
    <row r="1093" spans="3:5" ht="12.75">
      <c r="C1093" s="192"/>
      <c r="D1093" s="192"/>
      <c r="E1093" s="192"/>
    </row>
    <row r="1094" spans="3:5" ht="12.75">
      <c r="C1094" s="192"/>
      <c r="D1094" s="192"/>
      <c r="E1094" s="192"/>
    </row>
    <row r="1095" spans="3:5" ht="12.75">
      <c r="C1095" s="192"/>
      <c r="D1095" s="192"/>
      <c r="E1095" s="192"/>
    </row>
    <row r="1096" spans="3:5" ht="12.75">
      <c r="C1096" s="192"/>
      <c r="D1096" s="192"/>
      <c r="E1096" s="192"/>
    </row>
    <row r="1097" spans="3:5" ht="12.75">
      <c r="C1097" s="192"/>
      <c r="D1097" s="192"/>
      <c r="E1097" s="192"/>
    </row>
    <row r="1098" spans="3:5" ht="12.75">
      <c r="C1098" s="192"/>
      <c r="D1098" s="192"/>
      <c r="E1098" s="192"/>
    </row>
    <row r="1099" spans="3:5" ht="12.75">
      <c r="C1099" s="192"/>
      <c r="D1099" s="192"/>
      <c r="E1099" s="192"/>
    </row>
    <row r="1100" spans="3:5" ht="12.75">
      <c r="C1100" s="192"/>
      <c r="D1100" s="192"/>
      <c r="E1100" s="192"/>
    </row>
    <row r="1101" spans="3:5" ht="12.75">
      <c r="C1101" s="192"/>
      <c r="D1101" s="192"/>
      <c r="E1101" s="192"/>
    </row>
    <row r="1102" spans="3:5" ht="12.75">
      <c r="C1102" s="192"/>
      <c r="D1102" s="192"/>
      <c r="E1102" s="192"/>
    </row>
    <row r="1103" spans="3:5" ht="12.75">
      <c r="C1103" s="192"/>
      <c r="D1103" s="192"/>
      <c r="E1103" s="192"/>
    </row>
    <row r="1104" spans="3:5" ht="12.75">
      <c r="C1104" s="192"/>
      <c r="D1104" s="192"/>
      <c r="E1104" s="192"/>
    </row>
    <row r="1105" spans="3:5" ht="12.75">
      <c r="C1105" s="192"/>
      <c r="D1105" s="192"/>
      <c r="E1105" s="192"/>
    </row>
    <row r="1106" spans="3:5" ht="12.75">
      <c r="C1106" s="192"/>
      <c r="D1106" s="192"/>
      <c r="E1106" s="192"/>
    </row>
    <row r="1107" spans="3:5" ht="12.75">
      <c r="C1107" s="192"/>
      <c r="D1107" s="192"/>
      <c r="E1107" s="192"/>
    </row>
    <row r="1108" spans="3:5" ht="12.75">
      <c r="C1108" s="192"/>
      <c r="D1108" s="192"/>
      <c r="E1108" s="192"/>
    </row>
    <row r="1109" spans="3:5" ht="12.75">
      <c r="C1109" s="192"/>
      <c r="D1109" s="192"/>
      <c r="E1109" s="192"/>
    </row>
    <row r="1110" spans="3:5" ht="12.75">
      <c r="C1110" s="192"/>
      <c r="D1110" s="192"/>
      <c r="E1110" s="192"/>
    </row>
    <row r="1111" spans="3:5" ht="12.75">
      <c r="C1111" s="192"/>
      <c r="D1111" s="192"/>
      <c r="E1111" s="192"/>
    </row>
    <row r="1112" spans="3:5" ht="12.75">
      <c r="C1112" s="192"/>
      <c r="D1112" s="192"/>
      <c r="E1112" s="192"/>
    </row>
    <row r="1113" spans="3:5" ht="12.75">
      <c r="C1113" s="192"/>
      <c r="D1113" s="192"/>
      <c r="E1113" s="192"/>
    </row>
    <row r="1114" spans="3:5" ht="12.75">
      <c r="C1114" s="192"/>
      <c r="D1114" s="192"/>
      <c r="E1114" s="192"/>
    </row>
    <row r="1115" spans="3:5" ht="12.75">
      <c r="C1115" s="192"/>
      <c r="D1115" s="192"/>
      <c r="E1115" s="192"/>
    </row>
    <row r="1116" spans="3:5" ht="12.75">
      <c r="C1116" s="192"/>
      <c r="D1116" s="192"/>
      <c r="E1116" s="192"/>
    </row>
    <row r="1117" spans="3:5" ht="12.75">
      <c r="C1117" s="192"/>
      <c r="D1117" s="192"/>
      <c r="E1117" s="192"/>
    </row>
    <row r="1118" spans="3:5" ht="12.75">
      <c r="C1118" s="192"/>
      <c r="D1118" s="192"/>
      <c r="E1118" s="192"/>
    </row>
    <row r="1119" spans="3:5" ht="12.75">
      <c r="C1119" s="192"/>
      <c r="D1119" s="192"/>
      <c r="E1119" s="192"/>
    </row>
    <row r="1120" spans="3:5" ht="12.75">
      <c r="C1120" s="192"/>
      <c r="D1120" s="192"/>
      <c r="E1120" s="192"/>
    </row>
    <row r="1121" spans="3:5" ht="12.75">
      <c r="C1121" s="192"/>
      <c r="D1121" s="192"/>
      <c r="E1121" s="192"/>
    </row>
    <row r="1122" spans="3:5" ht="12.75">
      <c r="C1122" s="192"/>
      <c r="D1122" s="192"/>
      <c r="E1122" s="192"/>
    </row>
    <row r="1123" spans="3:5" ht="12.75">
      <c r="C1123" s="192"/>
      <c r="D1123" s="192"/>
      <c r="E1123" s="192"/>
    </row>
    <row r="1124" spans="3:5" ht="12.75">
      <c r="C1124" s="192"/>
      <c r="D1124" s="192"/>
      <c r="E1124" s="192"/>
    </row>
    <row r="1125" spans="3:5" ht="12.75">
      <c r="C1125" s="192"/>
      <c r="D1125" s="192"/>
      <c r="E1125" s="192"/>
    </row>
    <row r="1126" spans="3:5" ht="12.75">
      <c r="C1126" s="192"/>
      <c r="D1126" s="192"/>
      <c r="E1126" s="192"/>
    </row>
    <row r="1127" spans="3:5" ht="12.75">
      <c r="C1127" s="192"/>
      <c r="D1127" s="192"/>
      <c r="E1127" s="192"/>
    </row>
    <row r="1128" spans="3:5" ht="12.75">
      <c r="C1128" s="192"/>
      <c r="D1128" s="192"/>
      <c r="E1128" s="192"/>
    </row>
    <row r="1129" spans="3:5" ht="12.75">
      <c r="C1129" s="192"/>
      <c r="D1129" s="192"/>
      <c r="E1129" s="192"/>
    </row>
    <row r="1130" spans="3:5" ht="12.75">
      <c r="C1130" s="192"/>
      <c r="D1130" s="192"/>
      <c r="E1130" s="192"/>
    </row>
    <row r="1131" spans="3:5" ht="12.75">
      <c r="C1131" s="192"/>
      <c r="D1131" s="192"/>
      <c r="E1131" s="192"/>
    </row>
    <row r="1132" spans="3:5" ht="12.75">
      <c r="C1132" s="192"/>
      <c r="D1132" s="192"/>
      <c r="E1132" s="192"/>
    </row>
    <row r="1133" spans="3:5" ht="12.75">
      <c r="C1133" s="192"/>
      <c r="D1133" s="192"/>
      <c r="E1133" s="192"/>
    </row>
    <row r="1134" spans="3:5" ht="12.75">
      <c r="C1134" s="192"/>
      <c r="D1134" s="192"/>
      <c r="E1134" s="192"/>
    </row>
    <row r="1135" spans="3:5" ht="12.75">
      <c r="C1135" s="192"/>
      <c r="D1135" s="192"/>
      <c r="E1135" s="192"/>
    </row>
    <row r="1136" spans="3:5" ht="12.75">
      <c r="C1136" s="192"/>
      <c r="D1136" s="192"/>
      <c r="E1136" s="192"/>
    </row>
    <row r="1137" spans="3:5" ht="12.75">
      <c r="C1137" s="192"/>
      <c r="D1137" s="192"/>
      <c r="E1137" s="192"/>
    </row>
    <row r="1138" spans="3:5" ht="12.75">
      <c r="C1138" s="192"/>
      <c r="D1138" s="192"/>
      <c r="E1138" s="192"/>
    </row>
    <row r="1139" spans="3:5" ht="12.75">
      <c r="C1139" s="192"/>
      <c r="D1139" s="192"/>
      <c r="E1139" s="192"/>
    </row>
    <row r="1140" spans="3:5" ht="12.75">
      <c r="C1140" s="192"/>
      <c r="D1140" s="192"/>
      <c r="E1140" s="192"/>
    </row>
    <row r="1141" spans="3:5" ht="12.75">
      <c r="C1141" s="192"/>
      <c r="D1141" s="192"/>
      <c r="E1141" s="192"/>
    </row>
    <row r="1142" spans="3:5" ht="12.75">
      <c r="C1142" s="192"/>
      <c r="D1142" s="192"/>
      <c r="E1142" s="192"/>
    </row>
    <row r="1143" spans="3:5" ht="12.75">
      <c r="C1143" s="192"/>
      <c r="D1143" s="192"/>
      <c r="E1143" s="192"/>
    </row>
    <row r="1144" spans="3:5" ht="12.75">
      <c r="C1144" s="192"/>
      <c r="D1144" s="192"/>
      <c r="E1144" s="192"/>
    </row>
    <row r="1145" spans="3:5" ht="12.75">
      <c r="C1145" s="192"/>
      <c r="D1145" s="192"/>
      <c r="E1145" s="192"/>
    </row>
    <row r="1146" spans="3:5" ht="12.75">
      <c r="C1146" s="192"/>
      <c r="D1146" s="192"/>
      <c r="E1146" s="192"/>
    </row>
    <row r="1147" spans="3:5" ht="12.75">
      <c r="C1147" s="192"/>
      <c r="D1147" s="192"/>
      <c r="E1147" s="192"/>
    </row>
    <row r="1148" spans="3:5" ht="12.75">
      <c r="C1148" s="192"/>
      <c r="D1148" s="192"/>
      <c r="E1148" s="192"/>
    </row>
    <row r="1149" spans="3:5" ht="12.75">
      <c r="C1149" s="192"/>
      <c r="D1149" s="192"/>
      <c r="E1149" s="192"/>
    </row>
    <row r="1150" spans="3:5" ht="12.75">
      <c r="C1150" s="192"/>
      <c r="D1150" s="192"/>
      <c r="E1150" s="192"/>
    </row>
    <row r="1151" spans="3:5" ht="12.75">
      <c r="C1151" s="192"/>
      <c r="D1151" s="192"/>
      <c r="E1151" s="192"/>
    </row>
    <row r="1152" spans="3:5" ht="12.75">
      <c r="C1152" s="192"/>
      <c r="D1152" s="192"/>
      <c r="E1152" s="192"/>
    </row>
    <row r="1153" spans="3:5" ht="12.75">
      <c r="C1153" s="192"/>
      <c r="D1153" s="192"/>
      <c r="E1153" s="192"/>
    </row>
    <row r="1154" spans="3:5" ht="12.75">
      <c r="C1154" s="192"/>
      <c r="D1154" s="192"/>
      <c r="E1154" s="192"/>
    </row>
    <row r="1155" spans="3:5" ht="12.75">
      <c r="C1155" s="192"/>
      <c r="D1155" s="192"/>
      <c r="E1155" s="192"/>
    </row>
    <row r="1156" spans="3:5" ht="12.75">
      <c r="C1156" s="192"/>
      <c r="D1156" s="192"/>
      <c r="E1156" s="192"/>
    </row>
    <row r="1157" spans="3:5" ht="12.75">
      <c r="C1157" s="192"/>
      <c r="D1157" s="192"/>
      <c r="E1157" s="192"/>
    </row>
    <row r="1158" spans="3:5" ht="12.75">
      <c r="C1158" s="192"/>
      <c r="D1158" s="192"/>
      <c r="E1158" s="192"/>
    </row>
    <row r="1159" spans="3:5" ht="12.75">
      <c r="C1159" s="192"/>
      <c r="D1159" s="192"/>
      <c r="E1159" s="192"/>
    </row>
    <row r="1160" spans="3:5" ht="12.75">
      <c r="C1160" s="192"/>
      <c r="D1160" s="192"/>
      <c r="E1160" s="192"/>
    </row>
    <row r="1161" spans="3:5" ht="12.75">
      <c r="C1161" s="192"/>
      <c r="D1161" s="192"/>
      <c r="E1161" s="192"/>
    </row>
    <row r="1162" spans="3:5" ht="12.75">
      <c r="C1162" s="192"/>
      <c r="D1162" s="192"/>
      <c r="E1162" s="192"/>
    </row>
    <row r="1163" spans="3:5" ht="12.75">
      <c r="C1163" s="192"/>
      <c r="D1163" s="192"/>
      <c r="E1163" s="192"/>
    </row>
    <row r="1164" spans="3:5" ht="12.75">
      <c r="C1164" s="192"/>
      <c r="D1164" s="192"/>
      <c r="E1164" s="192"/>
    </row>
    <row r="1165" spans="3:5" ht="12.75">
      <c r="C1165" s="192"/>
      <c r="D1165" s="192"/>
      <c r="E1165" s="192"/>
    </row>
    <row r="1166" spans="3:5" ht="12.75">
      <c r="C1166" s="192"/>
      <c r="D1166" s="192"/>
      <c r="E1166" s="192"/>
    </row>
    <row r="1167" spans="3:5" ht="12.75">
      <c r="C1167" s="192"/>
      <c r="D1167" s="192"/>
      <c r="E1167" s="192"/>
    </row>
    <row r="1168" spans="3:5" ht="12.75">
      <c r="C1168" s="192"/>
      <c r="D1168" s="192"/>
      <c r="E1168" s="192"/>
    </row>
    <row r="1169" spans="3:5" ht="12.75">
      <c r="C1169" s="192"/>
      <c r="D1169" s="192"/>
      <c r="E1169" s="192"/>
    </row>
    <row r="1170" spans="3:5" ht="12.75">
      <c r="C1170" s="192"/>
      <c r="D1170" s="192"/>
      <c r="E1170" s="192"/>
    </row>
    <row r="1171" spans="3:5" ht="12.75">
      <c r="C1171" s="192"/>
      <c r="D1171" s="192"/>
      <c r="E1171" s="192"/>
    </row>
    <row r="1172" spans="3:5" ht="12.75">
      <c r="C1172" s="192"/>
      <c r="D1172" s="192"/>
      <c r="E1172" s="192"/>
    </row>
    <row r="1173" spans="3:5" ht="12.75">
      <c r="C1173" s="192"/>
      <c r="D1173" s="192"/>
      <c r="E1173" s="192"/>
    </row>
    <row r="1174" spans="3:5" ht="12.75">
      <c r="C1174" s="192"/>
      <c r="D1174" s="192"/>
      <c r="E1174" s="192"/>
    </row>
    <row r="1175" spans="3:5" ht="12.75">
      <c r="C1175" s="192"/>
      <c r="D1175" s="192"/>
      <c r="E1175" s="192"/>
    </row>
    <row r="1176" spans="3:5" ht="12.75">
      <c r="C1176" s="192"/>
      <c r="D1176" s="192"/>
      <c r="E1176" s="192"/>
    </row>
    <row r="1177" spans="3:5" ht="12.75">
      <c r="C1177" s="192"/>
      <c r="D1177" s="192"/>
      <c r="E1177" s="192"/>
    </row>
    <row r="1178" spans="3:5" ht="12.75">
      <c r="C1178" s="192"/>
      <c r="D1178" s="192"/>
      <c r="E1178" s="192"/>
    </row>
    <row r="1179" spans="3:5" ht="12.75">
      <c r="C1179" s="192"/>
      <c r="D1179" s="192"/>
      <c r="E1179" s="192"/>
    </row>
    <row r="1180" spans="3:5" ht="12.75">
      <c r="C1180" s="192"/>
      <c r="D1180" s="192"/>
      <c r="E1180" s="192"/>
    </row>
    <row r="1181" spans="3:5" ht="12.75">
      <c r="C1181" s="192"/>
      <c r="D1181" s="192"/>
      <c r="E1181" s="192"/>
    </row>
    <row r="1182" spans="3:5" ht="12.75">
      <c r="C1182" s="192"/>
      <c r="D1182" s="192"/>
      <c r="E1182" s="192"/>
    </row>
    <row r="1183" spans="3:5" ht="12.75">
      <c r="C1183" s="192"/>
      <c r="D1183" s="192"/>
      <c r="E1183" s="192"/>
    </row>
    <row r="1184" spans="3:5" ht="12.75">
      <c r="C1184" s="192"/>
      <c r="D1184" s="192"/>
      <c r="E1184" s="192"/>
    </row>
    <row r="1185" spans="3:5" ht="12.75">
      <c r="C1185" s="192"/>
      <c r="D1185" s="192"/>
      <c r="E1185" s="192"/>
    </row>
    <row r="1186" spans="3:5" ht="12.75">
      <c r="C1186" s="192"/>
      <c r="D1186" s="192"/>
      <c r="E1186" s="192"/>
    </row>
    <row r="1187" spans="3:5" ht="12.75">
      <c r="C1187" s="192"/>
      <c r="D1187" s="192"/>
      <c r="E1187" s="192"/>
    </row>
    <row r="1188" spans="3:5" ht="12.75">
      <c r="C1188" s="192"/>
      <c r="D1188" s="192"/>
      <c r="E1188" s="192"/>
    </row>
    <row r="1189" spans="3:5" ht="12.75">
      <c r="C1189" s="192"/>
      <c r="D1189" s="192"/>
      <c r="E1189" s="192"/>
    </row>
    <row r="1190" spans="3:5" ht="12.75">
      <c r="C1190" s="192"/>
      <c r="D1190" s="192"/>
      <c r="E1190" s="192"/>
    </row>
    <row r="1191" spans="3:5" ht="12.75">
      <c r="C1191" s="192"/>
      <c r="D1191" s="192"/>
      <c r="E1191" s="192"/>
    </row>
    <row r="1192" spans="3:5" ht="12.75">
      <c r="C1192" s="192"/>
      <c r="D1192" s="192"/>
      <c r="E1192" s="192"/>
    </row>
    <row r="1193" spans="3:5" ht="12.75">
      <c r="C1193" s="192"/>
      <c r="D1193" s="192"/>
      <c r="E1193" s="192"/>
    </row>
    <row r="1194" spans="3:5" ht="12.75">
      <c r="C1194" s="192"/>
      <c r="D1194" s="192"/>
      <c r="E1194" s="192"/>
    </row>
    <row r="1195" spans="3:5" ht="12.75">
      <c r="C1195" s="192"/>
      <c r="D1195" s="192"/>
      <c r="E1195" s="192"/>
    </row>
    <row r="1196" spans="3:5" ht="12.75">
      <c r="C1196" s="192"/>
      <c r="D1196" s="192"/>
      <c r="E1196" s="192"/>
    </row>
    <row r="1197" spans="3:5" ht="12.75">
      <c r="C1197" s="192"/>
      <c r="D1197" s="192"/>
      <c r="E1197" s="192"/>
    </row>
    <row r="1198" spans="3:5" ht="12.75">
      <c r="C1198" s="192"/>
      <c r="D1198" s="192"/>
      <c r="E1198" s="192"/>
    </row>
    <row r="1199" spans="3:5" ht="12.75">
      <c r="C1199" s="192"/>
      <c r="D1199" s="192"/>
      <c r="E1199" s="192"/>
    </row>
    <row r="1200" spans="3:5" ht="12.75">
      <c r="C1200" s="192"/>
      <c r="D1200" s="192"/>
      <c r="E1200" s="192"/>
    </row>
    <row r="1201" spans="3:5" ht="12.75">
      <c r="C1201" s="192"/>
      <c r="D1201" s="192"/>
      <c r="E1201" s="192"/>
    </row>
    <row r="1202" spans="3:5" ht="12.75">
      <c r="C1202" s="192"/>
      <c r="D1202" s="192"/>
      <c r="E1202" s="192"/>
    </row>
    <row r="1203" spans="3:5" ht="12.75">
      <c r="C1203" s="192"/>
      <c r="D1203" s="192"/>
      <c r="E1203" s="192"/>
    </row>
    <row r="1204" spans="3:5" ht="12.75">
      <c r="C1204" s="192"/>
      <c r="D1204" s="192"/>
      <c r="E1204" s="192"/>
    </row>
    <row r="1205" spans="3:5" ht="12.75">
      <c r="C1205" s="192"/>
      <c r="D1205" s="192"/>
      <c r="E1205" s="192"/>
    </row>
    <row r="1206" spans="3:5" ht="12.75">
      <c r="C1206" s="192"/>
      <c r="D1206" s="192"/>
      <c r="E1206" s="192"/>
    </row>
    <row r="1207" spans="3:5" ht="12.75">
      <c r="C1207" s="192"/>
      <c r="D1207" s="192"/>
      <c r="E1207" s="192"/>
    </row>
    <row r="1208" spans="3:5" ht="12.75">
      <c r="C1208" s="192"/>
      <c r="D1208" s="192"/>
      <c r="E1208" s="192"/>
    </row>
    <row r="1209" spans="3:5" ht="12.75">
      <c r="C1209" s="192"/>
      <c r="D1209" s="192"/>
      <c r="E1209" s="192"/>
    </row>
    <row r="1210" spans="3:5" ht="12.75">
      <c r="C1210" s="192"/>
      <c r="D1210" s="192"/>
      <c r="E1210" s="192"/>
    </row>
    <row r="1211" spans="3:5" ht="12.75">
      <c r="C1211" s="192"/>
      <c r="D1211" s="192"/>
      <c r="E1211" s="192"/>
    </row>
    <row r="1212" spans="3:5" ht="12.75">
      <c r="C1212" s="192"/>
      <c r="D1212" s="192"/>
      <c r="E1212" s="192"/>
    </row>
    <row r="1213" spans="3:5" ht="12.75">
      <c r="C1213" s="192"/>
      <c r="D1213" s="192"/>
      <c r="E1213" s="192"/>
    </row>
    <row r="1214" spans="3:5" ht="12.75">
      <c r="C1214" s="192"/>
      <c r="D1214" s="192"/>
      <c r="E1214" s="192"/>
    </row>
    <row r="1215" spans="3:5" ht="12.75">
      <c r="C1215" s="192"/>
      <c r="D1215" s="192"/>
      <c r="E1215" s="192"/>
    </row>
    <row r="1216" spans="3:5" ht="12.75">
      <c r="C1216" s="192"/>
      <c r="D1216" s="192"/>
      <c r="E1216" s="192"/>
    </row>
    <row r="1217" spans="3:5" ht="12.75">
      <c r="C1217" s="192"/>
      <c r="D1217" s="192"/>
      <c r="E1217" s="192"/>
    </row>
    <row r="1218" spans="3:5" ht="12.75">
      <c r="C1218" s="192"/>
      <c r="D1218" s="192"/>
      <c r="E1218" s="192"/>
    </row>
    <row r="1219" spans="3:5" ht="12.75">
      <c r="C1219" s="192"/>
      <c r="D1219" s="192"/>
      <c r="E1219" s="192"/>
    </row>
    <row r="1220" spans="3:5" ht="12.75">
      <c r="C1220" s="192"/>
      <c r="D1220" s="192"/>
      <c r="E1220" s="192"/>
    </row>
    <row r="1221" spans="3:5" ht="12.75">
      <c r="C1221" s="192"/>
      <c r="D1221" s="192"/>
      <c r="E1221" s="192"/>
    </row>
    <row r="1222" spans="3:5" ht="12.75">
      <c r="C1222" s="192"/>
      <c r="D1222" s="192"/>
      <c r="E1222" s="192"/>
    </row>
    <row r="1223" spans="3:5" ht="12.75">
      <c r="C1223" s="192"/>
      <c r="D1223" s="192"/>
      <c r="E1223" s="192"/>
    </row>
    <row r="1224" spans="3:5" ht="12.75">
      <c r="C1224" s="192"/>
      <c r="D1224" s="192"/>
      <c r="E1224" s="192"/>
    </row>
    <row r="1225" spans="3:5" ht="12.75">
      <c r="C1225" s="192"/>
      <c r="D1225" s="192"/>
      <c r="E1225" s="192"/>
    </row>
    <row r="1226" spans="3:5" ht="12.75">
      <c r="C1226" s="192"/>
      <c r="D1226" s="192"/>
      <c r="E1226" s="192"/>
    </row>
    <row r="1227" spans="3:5" ht="12.75">
      <c r="C1227" s="192"/>
      <c r="D1227" s="192"/>
      <c r="E1227" s="192"/>
    </row>
    <row r="1228" spans="3:5" ht="12.75">
      <c r="C1228" s="192"/>
      <c r="D1228" s="192"/>
      <c r="E1228" s="192"/>
    </row>
    <row r="1229" spans="3:5" ht="12.75">
      <c r="C1229" s="192"/>
      <c r="D1229" s="192"/>
      <c r="E1229" s="192"/>
    </row>
    <row r="1230" spans="3:5" ht="12.75">
      <c r="C1230" s="192"/>
      <c r="D1230" s="192"/>
      <c r="E1230" s="192"/>
    </row>
    <row r="1231" spans="3:5" ht="12.75">
      <c r="C1231" s="192"/>
      <c r="D1231" s="192"/>
      <c r="E1231" s="192"/>
    </row>
    <row r="1232" spans="3:5" ht="12.75">
      <c r="C1232" s="192"/>
      <c r="D1232" s="192"/>
      <c r="E1232" s="192"/>
    </row>
    <row r="1233" spans="3:5" ht="12.75">
      <c r="C1233" s="192"/>
      <c r="D1233" s="192"/>
      <c r="E1233" s="192"/>
    </row>
    <row r="1234" spans="3:5" ht="12.75">
      <c r="C1234" s="192"/>
      <c r="D1234" s="192"/>
      <c r="E1234" s="192"/>
    </row>
    <row r="1235" spans="3:5" ht="12.75">
      <c r="C1235" s="192"/>
      <c r="D1235" s="192"/>
      <c r="E1235" s="192"/>
    </row>
    <row r="1236" spans="3:5" ht="12.75">
      <c r="C1236" s="192"/>
      <c r="D1236" s="192"/>
      <c r="E1236" s="192"/>
    </row>
    <row r="1237" spans="3:5" ht="12.75">
      <c r="C1237" s="192"/>
      <c r="D1237" s="192"/>
      <c r="E1237" s="192"/>
    </row>
    <row r="1238" spans="3:5" ht="12.75">
      <c r="C1238" s="192"/>
      <c r="D1238" s="192"/>
      <c r="E1238" s="192"/>
    </row>
    <row r="1239" spans="3:5" ht="12.75">
      <c r="C1239" s="192"/>
      <c r="D1239" s="192"/>
      <c r="E1239" s="192"/>
    </row>
    <row r="1240" spans="3:5" ht="12.75">
      <c r="C1240" s="192"/>
      <c r="D1240" s="192"/>
      <c r="E1240" s="192"/>
    </row>
    <row r="1241" spans="3:5" ht="12.75">
      <c r="C1241" s="192"/>
      <c r="D1241" s="192"/>
      <c r="E1241" s="192"/>
    </row>
    <row r="1242" spans="3:5" ht="12.75">
      <c r="C1242" s="192"/>
      <c r="D1242" s="192"/>
      <c r="E1242" s="192"/>
    </row>
    <row r="1243" spans="3:5" ht="12.75">
      <c r="C1243" s="192"/>
      <c r="D1243" s="192"/>
      <c r="E1243" s="192"/>
    </row>
    <row r="1244" spans="3:5" ht="12.75">
      <c r="C1244" s="192"/>
      <c r="D1244" s="192"/>
      <c r="E1244" s="192"/>
    </row>
    <row r="1245" spans="3:5" ht="12.75">
      <c r="C1245" s="192"/>
      <c r="D1245" s="192"/>
      <c r="E1245" s="192"/>
    </row>
    <row r="1246" spans="3:5" ht="12.75">
      <c r="C1246" s="192"/>
      <c r="D1246" s="192"/>
      <c r="E1246" s="192"/>
    </row>
    <row r="1247" spans="3:5" ht="12.75">
      <c r="C1247" s="192"/>
      <c r="D1247" s="192"/>
      <c r="E1247" s="192"/>
    </row>
    <row r="1248" spans="3:5" ht="12.75">
      <c r="C1248" s="192"/>
      <c r="D1248" s="192"/>
      <c r="E1248" s="192"/>
    </row>
    <row r="1249" spans="3:5" ht="12.75">
      <c r="C1249" s="192"/>
      <c r="D1249" s="192"/>
      <c r="E1249" s="192"/>
    </row>
    <row r="1250" spans="3:5" ht="12.75">
      <c r="C1250" s="192"/>
      <c r="D1250" s="192"/>
      <c r="E1250" s="192"/>
    </row>
    <row r="1251" spans="3:5" ht="12.75">
      <c r="C1251" s="192"/>
      <c r="D1251" s="192"/>
      <c r="E1251" s="192"/>
    </row>
    <row r="1252" spans="3:5" ht="12.75">
      <c r="C1252" s="192"/>
      <c r="D1252" s="192"/>
      <c r="E1252" s="192"/>
    </row>
    <row r="1253" spans="3:5" ht="12.75">
      <c r="C1253" s="192"/>
      <c r="D1253" s="192"/>
      <c r="E1253" s="192"/>
    </row>
    <row r="1254" spans="3:5" ht="12.75">
      <c r="C1254" s="192"/>
      <c r="D1254" s="192"/>
      <c r="E1254" s="192"/>
    </row>
    <row r="1255" spans="3:5" ht="12.75">
      <c r="C1255" s="192"/>
      <c r="D1255" s="192"/>
      <c r="E1255" s="192"/>
    </row>
    <row r="1256" spans="3:5" ht="12.75">
      <c r="C1256" s="192"/>
      <c r="D1256" s="192"/>
      <c r="E1256" s="192"/>
    </row>
    <row r="1257" spans="3:5" ht="12.75">
      <c r="C1257" s="192"/>
      <c r="D1257" s="192"/>
      <c r="E1257" s="192"/>
    </row>
    <row r="1258" spans="3:5" ht="12.75">
      <c r="C1258" s="192"/>
      <c r="D1258" s="192"/>
      <c r="E1258" s="192"/>
    </row>
    <row r="1259" spans="3:5" ht="12.75">
      <c r="C1259" s="192"/>
      <c r="D1259" s="192"/>
      <c r="E1259" s="192"/>
    </row>
    <row r="1260" spans="3:5" ht="12.75">
      <c r="C1260" s="192"/>
      <c r="D1260" s="192"/>
      <c r="E1260" s="192"/>
    </row>
    <row r="1261" spans="3:5" ht="12.75">
      <c r="C1261" s="192"/>
      <c r="D1261" s="192"/>
      <c r="E1261" s="192"/>
    </row>
    <row r="1262" spans="3:5" ht="12.75">
      <c r="C1262" s="192"/>
      <c r="D1262" s="192"/>
      <c r="E1262" s="192"/>
    </row>
    <row r="1263" spans="3:5" ht="12.75">
      <c r="C1263" s="192"/>
      <c r="D1263" s="192"/>
      <c r="E1263" s="192"/>
    </row>
    <row r="1264" spans="3:5" ht="12.75">
      <c r="C1264" s="192"/>
      <c r="D1264" s="192"/>
      <c r="E1264" s="192"/>
    </row>
    <row r="1265" spans="3:5" ht="12.75">
      <c r="C1265" s="192"/>
      <c r="D1265" s="192"/>
      <c r="E1265" s="192"/>
    </row>
    <row r="1266" spans="3:5" ht="12.75">
      <c r="C1266" s="192"/>
      <c r="D1266" s="192"/>
      <c r="E1266" s="192"/>
    </row>
    <row r="1267" spans="3:5" ht="12.75">
      <c r="C1267" s="192"/>
      <c r="D1267" s="192"/>
      <c r="E1267" s="192"/>
    </row>
    <row r="1268" spans="3:5" ht="12.75">
      <c r="C1268" s="192"/>
      <c r="D1268" s="192"/>
      <c r="E1268" s="192"/>
    </row>
    <row r="1269" spans="3:5" ht="12.75">
      <c r="C1269" s="192"/>
      <c r="D1269" s="192"/>
      <c r="E1269" s="192"/>
    </row>
    <row r="1270" spans="3:5" ht="12.75">
      <c r="C1270" s="192"/>
      <c r="D1270" s="192"/>
      <c r="E1270" s="192"/>
    </row>
    <row r="1271" spans="3:5" ht="12.75">
      <c r="C1271" s="192"/>
      <c r="D1271" s="192"/>
      <c r="E1271" s="192"/>
    </row>
    <row r="1272" spans="3:5" ht="12.75">
      <c r="C1272" s="192"/>
      <c r="D1272" s="192"/>
      <c r="E1272" s="192"/>
    </row>
    <row r="1273" spans="3:5" ht="12.75">
      <c r="C1273" s="192"/>
      <c r="D1273" s="192"/>
      <c r="E1273" s="192"/>
    </row>
    <row r="1274" spans="3:5" ht="12.75">
      <c r="C1274" s="192"/>
      <c r="D1274" s="192"/>
      <c r="E1274" s="192"/>
    </row>
    <row r="1275" spans="3:5" ht="12.75">
      <c r="C1275" s="192"/>
      <c r="D1275" s="192"/>
      <c r="E1275" s="192"/>
    </row>
    <row r="1276" spans="3:5" ht="12.75">
      <c r="C1276" s="192"/>
      <c r="D1276" s="192"/>
      <c r="E1276" s="192"/>
    </row>
    <row r="1277" spans="3:5" ht="12.75">
      <c r="C1277" s="192"/>
      <c r="D1277" s="192"/>
      <c r="E1277" s="192"/>
    </row>
    <row r="1278" spans="3:5" ht="12.75">
      <c r="C1278" s="192"/>
      <c r="D1278" s="192"/>
      <c r="E1278" s="192"/>
    </row>
    <row r="1279" spans="3:5" ht="12.75">
      <c r="C1279" s="192"/>
      <c r="D1279" s="192"/>
      <c r="E1279" s="192"/>
    </row>
    <row r="1280" spans="3:5" ht="12.75">
      <c r="C1280" s="192"/>
      <c r="D1280" s="192"/>
      <c r="E1280" s="192"/>
    </row>
    <row r="1281" spans="3:5" ht="12.75">
      <c r="C1281" s="192"/>
      <c r="D1281" s="192"/>
      <c r="E1281" s="192"/>
    </row>
    <row r="1282" spans="3:5" ht="12.75">
      <c r="C1282" s="192"/>
      <c r="D1282" s="192"/>
      <c r="E1282" s="192"/>
    </row>
    <row r="1283" spans="3:5" ht="12.75">
      <c r="C1283" s="192"/>
      <c r="D1283" s="192"/>
      <c r="E1283" s="192"/>
    </row>
    <row r="1284" spans="3:5" ht="12.75">
      <c r="C1284" s="192"/>
      <c r="D1284" s="192"/>
      <c r="E1284" s="192"/>
    </row>
    <row r="1285" spans="3:5" ht="12.75">
      <c r="C1285" s="192"/>
      <c r="D1285" s="192"/>
      <c r="E1285" s="192"/>
    </row>
    <row r="1286" spans="3:5" ht="12.75">
      <c r="C1286" s="192"/>
      <c r="D1286" s="192"/>
      <c r="E1286" s="192"/>
    </row>
    <row r="1287" spans="3:5" ht="12.75">
      <c r="C1287" s="192"/>
      <c r="D1287" s="192"/>
      <c r="E1287" s="192"/>
    </row>
    <row r="1288" spans="3:5" ht="12.75">
      <c r="C1288" s="192"/>
      <c r="D1288" s="192"/>
      <c r="E1288" s="192"/>
    </row>
    <row r="1289" spans="3:5" ht="12.75">
      <c r="C1289" s="192"/>
      <c r="D1289" s="192"/>
      <c r="E1289" s="192"/>
    </row>
    <row r="1290" spans="3:5" ht="12.75">
      <c r="C1290" s="192"/>
      <c r="D1290" s="192"/>
      <c r="E1290" s="192"/>
    </row>
    <row r="1291" spans="3:5" ht="12.75">
      <c r="C1291" s="192"/>
      <c r="D1291" s="192"/>
      <c r="E1291" s="192"/>
    </row>
    <row r="1292" spans="3:5" ht="12.75">
      <c r="C1292" s="192"/>
      <c r="D1292" s="192"/>
      <c r="E1292" s="192"/>
    </row>
    <row r="1293" spans="3:5" ht="12.75">
      <c r="C1293" s="192"/>
      <c r="D1293" s="192"/>
      <c r="E1293" s="192"/>
    </row>
    <row r="1294" spans="3:5" ht="12.75">
      <c r="C1294" s="192"/>
      <c r="D1294" s="192"/>
      <c r="E1294" s="192"/>
    </row>
    <row r="1295" spans="3:5" ht="12.75">
      <c r="C1295" s="192"/>
      <c r="D1295" s="192"/>
      <c r="E1295" s="192"/>
    </row>
    <row r="1296" spans="3:5" ht="12.75">
      <c r="C1296" s="192"/>
      <c r="D1296" s="192"/>
      <c r="E1296" s="192"/>
    </row>
    <row r="1297" spans="3:5" ht="12.75">
      <c r="C1297" s="192"/>
      <c r="D1297" s="192"/>
      <c r="E1297" s="192"/>
    </row>
    <row r="1298" spans="3:5" ht="12.75">
      <c r="C1298" s="192"/>
      <c r="D1298" s="192"/>
      <c r="E1298" s="192"/>
    </row>
    <row r="1299" spans="3:5" ht="12.75">
      <c r="C1299" s="192"/>
      <c r="D1299" s="192"/>
      <c r="E1299" s="192"/>
    </row>
    <row r="1300" spans="3:5" ht="12.75">
      <c r="C1300" s="192"/>
      <c r="D1300" s="192"/>
      <c r="E1300" s="192"/>
    </row>
    <row r="1301" spans="3:5" ht="12.75">
      <c r="C1301" s="192"/>
      <c r="D1301" s="192"/>
      <c r="E1301" s="192"/>
    </row>
    <row r="1302" spans="3:5" ht="12.75">
      <c r="C1302" s="192"/>
      <c r="D1302" s="192"/>
      <c r="E1302" s="192"/>
    </row>
    <row r="1303" spans="3:5" ht="12.75">
      <c r="C1303" s="192"/>
      <c r="D1303" s="192"/>
      <c r="E1303" s="192"/>
    </row>
    <row r="1304" spans="3:5" ht="12.75">
      <c r="C1304" s="192"/>
      <c r="D1304" s="192"/>
      <c r="E1304" s="192"/>
    </row>
    <row r="1305" spans="3:5" ht="12.75">
      <c r="C1305" s="192"/>
      <c r="D1305" s="192"/>
      <c r="E1305" s="192"/>
    </row>
    <row r="1306" spans="3:5" ht="12.75">
      <c r="C1306" s="192"/>
      <c r="D1306" s="192"/>
      <c r="E1306" s="192"/>
    </row>
    <row r="1307" spans="3:5" ht="12.75">
      <c r="C1307" s="192"/>
      <c r="D1307" s="192"/>
      <c r="E1307" s="192"/>
    </row>
    <row r="1308" spans="3:5" ht="12.75">
      <c r="C1308" s="192"/>
      <c r="D1308" s="192"/>
      <c r="E1308" s="192"/>
    </row>
    <row r="1309" spans="3:5" ht="12.75">
      <c r="C1309" s="192"/>
      <c r="D1309" s="192"/>
      <c r="E1309" s="192"/>
    </row>
    <row r="1310" spans="3:5" ht="12.75">
      <c r="C1310" s="192"/>
      <c r="D1310" s="192"/>
      <c r="E1310" s="192"/>
    </row>
    <row r="1311" spans="3:5" ht="12.75">
      <c r="C1311" s="192"/>
      <c r="D1311" s="192"/>
      <c r="E1311" s="192"/>
    </row>
    <row r="1312" spans="3:5" ht="12.75">
      <c r="C1312" s="192"/>
      <c r="D1312" s="192"/>
      <c r="E1312" s="192"/>
    </row>
    <row r="1313" spans="3:5" ht="12.75">
      <c r="C1313" s="192"/>
      <c r="D1313" s="192"/>
      <c r="E1313" s="192"/>
    </row>
    <row r="1314" spans="3:5" ht="12.75">
      <c r="C1314" s="192"/>
      <c r="D1314" s="192"/>
      <c r="E1314" s="192"/>
    </row>
    <row r="1315" spans="3:5" ht="12.75">
      <c r="C1315" s="192"/>
      <c r="D1315" s="192"/>
      <c r="E1315" s="192"/>
    </row>
    <row r="1316" spans="3:5" ht="12.75">
      <c r="C1316" s="192"/>
      <c r="D1316" s="192"/>
      <c r="E1316" s="192"/>
    </row>
    <row r="1317" spans="3:5" ht="12.75">
      <c r="C1317" s="192"/>
      <c r="D1317" s="192"/>
      <c r="E1317" s="192"/>
    </row>
    <row r="1318" spans="3:5" ht="12.75">
      <c r="C1318" s="192"/>
      <c r="D1318" s="192"/>
      <c r="E1318" s="192"/>
    </row>
    <row r="1319" spans="3:5" ht="12.75">
      <c r="C1319" s="192"/>
      <c r="D1319" s="192"/>
      <c r="E1319" s="192"/>
    </row>
    <row r="1320" spans="3:5" ht="12.75">
      <c r="C1320" s="192"/>
      <c r="D1320" s="192"/>
      <c r="E1320" s="192"/>
    </row>
    <row r="1321" spans="3:5" ht="12.75">
      <c r="C1321" s="192"/>
      <c r="D1321" s="192"/>
      <c r="E1321" s="192"/>
    </row>
    <row r="1322" spans="3:5" ht="12.75">
      <c r="C1322" s="192"/>
      <c r="D1322" s="192"/>
      <c r="E1322" s="192"/>
    </row>
    <row r="1323" spans="3:5" ht="12.75">
      <c r="C1323" s="192"/>
      <c r="D1323" s="192"/>
      <c r="E1323" s="192"/>
    </row>
    <row r="1324" spans="3:5" ht="12.75">
      <c r="C1324" s="192"/>
      <c r="D1324" s="192"/>
      <c r="E1324" s="192"/>
    </row>
    <row r="1325" spans="3:5" ht="12.75">
      <c r="C1325" s="192"/>
      <c r="D1325" s="192"/>
      <c r="E1325" s="192"/>
    </row>
    <row r="1326" spans="3:5" ht="12.75">
      <c r="C1326" s="192"/>
      <c r="D1326" s="192"/>
      <c r="E1326" s="192"/>
    </row>
    <row r="1327" spans="3:5" ht="12.75">
      <c r="C1327" s="192"/>
      <c r="D1327" s="192"/>
      <c r="E1327" s="192"/>
    </row>
    <row r="1328" spans="3:5" ht="12.75">
      <c r="C1328" s="192"/>
      <c r="D1328" s="192"/>
      <c r="E1328" s="192"/>
    </row>
    <row r="1329" spans="3:5" ht="12.75">
      <c r="C1329" s="192"/>
      <c r="D1329" s="192"/>
      <c r="E1329" s="192"/>
    </row>
    <row r="1330" spans="3:5" ht="12.75">
      <c r="C1330" s="192"/>
      <c r="D1330" s="192"/>
      <c r="E1330" s="192"/>
    </row>
    <row r="1331" spans="3:5" ht="12.75">
      <c r="C1331" s="192"/>
      <c r="D1331" s="192"/>
      <c r="E1331" s="192"/>
    </row>
    <row r="1332" spans="3:5" ht="12.75">
      <c r="C1332" s="192"/>
      <c r="D1332" s="192"/>
      <c r="E1332" s="192"/>
    </row>
    <row r="1333" spans="3:5" ht="12.75">
      <c r="C1333" s="192"/>
      <c r="D1333" s="192"/>
      <c r="E1333" s="192"/>
    </row>
    <row r="1334" spans="3:5" ht="12.75">
      <c r="C1334" s="192"/>
      <c r="D1334" s="192"/>
      <c r="E1334" s="192"/>
    </row>
    <row r="1335" spans="3:5" ht="12.75">
      <c r="C1335" s="192"/>
      <c r="D1335" s="192"/>
      <c r="E1335" s="192"/>
    </row>
    <row r="1336" spans="3:5" ht="12.75">
      <c r="C1336" s="192"/>
      <c r="D1336" s="192"/>
      <c r="E1336" s="192"/>
    </row>
    <row r="1337" spans="3:5" ht="12.75">
      <c r="C1337" s="192"/>
      <c r="D1337" s="192"/>
      <c r="E1337" s="192"/>
    </row>
    <row r="1338" spans="3:5" ht="12.75">
      <c r="C1338" s="192"/>
      <c r="D1338" s="192"/>
      <c r="E1338" s="192"/>
    </row>
    <row r="1339" spans="3:5" ht="12.75">
      <c r="C1339" s="192"/>
      <c r="D1339" s="192"/>
      <c r="E1339" s="192"/>
    </row>
    <row r="1340" spans="3:5" ht="12.75">
      <c r="C1340" s="192"/>
      <c r="D1340" s="192"/>
      <c r="E1340" s="192"/>
    </row>
    <row r="1341" spans="3:5" ht="12.75">
      <c r="C1341" s="192"/>
      <c r="D1341" s="192"/>
      <c r="E1341" s="192"/>
    </row>
    <row r="1342" spans="3:5" ht="12.75">
      <c r="C1342" s="192"/>
      <c r="D1342" s="192"/>
      <c r="E1342" s="192"/>
    </row>
    <row r="1343" spans="3:5" ht="12.75">
      <c r="C1343" s="192"/>
      <c r="D1343" s="192"/>
      <c r="E1343" s="192"/>
    </row>
    <row r="1344" spans="3:5" ht="12.75">
      <c r="C1344" s="192"/>
      <c r="D1344" s="192"/>
      <c r="E1344" s="192"/>
    </row>
    <row r="1345" spans="3:5" ht="12.75">
      <c r="C1345" s="192"/>
      <c r="D1345" s="192"/>
      <c r="E1345" s="192"/>
    </row>
    <row r="1346" spans="3:5" ht="12.75">
      <c r="C1346" s="192"/>
      <c r="D1346" s="192"/>
      <c r="E1346" s="192"/>
    </row>
    <row r="1347" spans="3:5" ht="12.75">
      <c r="C1347" s="192"/>
      <c r="D1347" s="192"/>
      <c r="E1347" s="192"/>
    </row>
    <row r="1348" spans="3:5" ht="12.75">
      <c r="C1348" s="192"/>
      <c r="D1348" s="192"/>
      <c r="E1348" s="192"/>
    </row>
    <row r="1349" spans="3:5" ht="12.75">
      <c r="C1349" s="192"/>
      <c r="D1349" s="192"/>
      <c r="E1349" s="192"/>
    </row>
    <row r="1350" spans="3:5" ht="12.75">
      <c r="C1350" s="192"/>
      <c r="D1350" s="192"/>
      <c r="E1350" s="192"/>
    </row>
    <row r="1351" spans="3:5" ht="12.75">
      <c r="C1351" s="192"/>
      <c r="D1351" s="192"/>
      <c r="E1351" s="192"/>
    </row>
    <row r="1352" spans="3:5" ht="12.75">
      <c r="C1352" s="192"/>
      <c r="D1352" s="192"/>
      <c r="E1352" s="192"/>
    </row>
    <row r="1353" spans="3:5" ht="12.75">
      <c r="C1353" s="192"/>
      <c r="D1353" s="192"/>
      <c r="E1353" s="192"/>
    </row>
    <row r="1354" spans="3:5" ht="12.75">
      <c r="C1354" s="192"/>
      <c r="D1354" s="192"/>
      <c r="E1354" s="192"/>
    </row>
    <row r="1355" spans="3:5" ht="12.75">
      <c r="C1355" s="192"/>
      <c r="D1355" s="192"/>
      <c r="E1355" s="192"/>
    </row>
    <row r="1356" spans="3:5" ht="12.75">
      <c r="C1356" s="192"/>
      <c r="D1356" s="192"/>
      <c r="E1356" s="192"/>
    </row>
    <row r="1357" spans="3:5" ht="12.75">
      <c r="C1357" s="192"/>
      <c r="D1357" s="192"/>
      <c r="E1357" s="192"/>
    </row>
    <row r="1358" spans="3:5" ht="12.75">
      <c r="C1358" s="192"/>
      <c r="D1358" s="192"/>
      <c r="E1358" s="192"/>
    </row>
    <row r="1359" spans="3:5" ht="12.75">
      <c r="C1359" s="192"/>
      <c r="D1359" s="192"/>
      <c r="E1359" s="192"/>
    </row>
    <row r="1360" spans="3:5" ht="12.75">
      <c r="C1360" s="192"/>
      <c r="D1360" s="192"/>
      <c r="E1360" s="192"/>
    </row>
    <row r="1361" spans="3:5" ht="12.75">
      <c r="C1361" s="192"/>
      <c r="D1361" s="192"/>
      <c r="E1361" s="192"/>
    </row>
    <row r="1362" spans="3:5" ht="12.75">
      <c r="C1362" s="192"/>
      <c r="D1362" s="192"/>
      <c r="E1362" s="192"/>
    </row>
    <row r="1363" spans="3:5" ht="12.75">
      <c r="C1363" s="192"/>
      <c r="D1363" s="192"/>
      <c r="E1363" s="192"/>
    </row>
    <row r="1364" spans="3:5" ht="12.75">
      <c r="C1364" s="192"/>
      <c r="D1364" s="192"/>
      <c r="E1364" s="192"/>
    </row>
    <row r="1365" spans="3:5" ht="12.75">
      <c r="C1365" s="192"/>
      <c r="D1365" s="192"/>
      <c r="E1365" s="192"/>
    </row>
    <row r="1366" spans="3:5" ht="12.75">
      <c r="C1366" s="192"/>
      <c r="D1366" s="192"/>
      <c r="E1366" s="192"/>
    </row>
    <row r="1367" spans="3:5" ht="12.75">
      <c r="C1367" s="192"/>
      <c r="D1367" s="192"/>
      <c r="E1367" s="192"/>
    </row>
    <row r="1368" spans="3:5" ht="12.75">
      <c r="C1368" s="192"/>
      <c r="D1368" s="192"/>
      <c r="E1368" s="192"/>
    </row>
    <row r="1369" spans="3:5" ht="12.75">
      <c r="C1369" s="192"/>
      <c r="D1369" s="192"/>
      <c r="E1369" s="192"/>
    </row>
    <row r="1370" spans="3:5" ht="12.75">
      <c r="C1370" s="192"/>
      <c r="D1370" s="192"/>
      <c r="E1370" s="192"/>
    </row>
    <row r="1371" spans="3:5" ht="12.75">
      <c r="C1371" s="192"/>
      <c r="D1371" s="192"/>
      <c r="E1371" s="192"/>
    </row>
    <row r="1372" spans="3:5" ht="12.75">
      <c r="C1372" s="192"/>
      <c r="D1372" s="192"/>
      <c r="E1372" s="192"/>
    </row>
    <row r="1373" spans="3:5" ht="12.75">
      <c r="C1373" s="192"/>
      <c r="D1373" s="192"/>
      <c r="E1373" s="192"/>
    </row>
    <row r="1374" spans="3:5" ht="12.75">
      <c r="C1374" s="192"/>
      <c r="D1374" s="192"/>
      <c r="E1374" s="192"/>
    </row>
    <row r="1375" spans="3:5" ht="12.75">
      <c r="C1375" s="192"/>
      <c r="D1375" s="192"/>
      <c r="E1375" s="192"/>
    </row>
    <row r="1376" spans="3:5" ht="12.75">
      <c r="C1376" s="192"/>
      <c r="D1376" s="192"/>
      <c r="E1376" s="192"/>
    </row>
    <row r="1377" spans="3:5" ht="12.75">
      <c r="C1377" s="192"/>
      <c r="D1377" s="192"/>
      <c r="E1377" s="192"/>
    </row>
    <row r="1378" spans="3:5" ht="12.75">
      <c r="C1378" s="192"/>
      <c r="D1378" s="192"/>
      <c r="E1378" s="192"/>
    </row>
    <row r="1379" spans="3:5" ht="12.75">
      <c r="C1379" s="192"/>
      <c r="D1379" s="192"/>
      <c r="E1379" s="192"/>
    </row>
    <row r="1380" spans="3:5" ht="12.75">
      <c r="C1380" s="192"/>
      <c r="D1380" s="192"/>
      <c r="E1380" s="192"/>
    </row>
    <row r="1381" spans="3:5" ht="12.75">
      <c r="C1381" s="192"/>
      <c r="D1381" s="192"/>
      <c r="E1381" s="192"/>
    </row>
    <row r="1382" spans="3:5" ht="12.75">
      <c r="C1382" s="192"/>
      <c r="D1382" s="192"/>
      <c r="E1382" s="192"/>
    </row>
    <row r="1383" spans="3:5" ht="12.75">
      <c r="C1383" s="192"/>
      <c r="D1383" s="192"/>
      <c r="E1383" s="192"/>
    </row>
    <row r="1384" spans="3:5" ht="12.75">
      <c r="C1384" s="192"/>
      <c r="D1384" s="192"/>
      <c r="E1384" s="192"/>
    </row>
    <row r="1385" spans="3:5" ht="12.75">
      <c r="C1385" s="192"/>
      <c r="D1385" s="192"/>
      <c r="E1385" s="192"/>
    </row>
    <row r="1386" spans="3:5" ht="12.75">
      <c r="C1386" s="192"/>
      <c r="D1386" s="192"/>
      <c r="E1386" s="192"/>
    </row>
    <row r="1387" spans="3:5" ht="12.75">
      <c r="C1387" s="192"/>
      <c r="D1387" s="192"/>
      <c r="E1387" s="192"/>
    </row>
    <row r="1388" spans="3:5" ht="12.75">
      <c r="C1388" s="192"/>
      <c r="D1388" s="192"/>
      <c r="E1388" s="192"/>
    </row>
    <row r="1389" spans="3:5" ht="12.75">
      <c r="C1389" s="192"/>
      <c r="D1389" s="192"/>
      <c r="E1389" s="192"/>
    </row>
    <row r="1390" spans="3:5" ht="12.75">
      <c r="C1390" s="192"/>
      <c r="D1390" s="192"/>
      <c r="E1390" s="192"/>
    </row>
    <row r="1391" spans="3:5" ht="12.75">
      <c r="C1391" s="192"/>
      <c r="D1391" s="192"/>
      <c r="E1391" s="192"/>
    </row>
    <row r="1392" spans="3:5" ht="12.75">
      <c r="C1392" s="192"/>
      <c r="D1392" s="192"/>
      <c r="E1392" s="192"/>
    </row>
    <row r="1393" spans="3:5" ht="12.75">
      <c r="C1393" s="192"/>
      <c r="D1393" s="192"/>
      <c r="E1393" s="192"/>
    </row>
    <row r="1394" spans="3:5" ht="12.75">
      <c r="C1394" s="192"/>
      <c r="D1394" s="192"/>
      <c r="E1394" s="192"/>
    </row>
    <row r="1395" spans="3:5" ht="12.75">
      <c r="C1395" s="192"/>
      <c r="D1395" s="192"/>
      <c r="E1395" s="192"/>
    </row>
    <row r="1396" spans="3:5" ht="12.75">
      <c r="C1396" s="192"/>
      <c r="D1396" s="192"/>
      <c r="E1396" s="192"/>
    </row>
    <row r="1397" spans="3:5" ht="12.75">
      <c r="C1397" s="192"/>
      <c r="D1397" s="192"/>
      <c r="E1397" s="192"/>
    </row>
    <row r="1398" spans="3:5" ht="12.75">
      <c r="C1398" s="192"/>
      <c r="D1398" s="192"/>
      <c r="E1398" s="192"/>
    </row>
    <row r="1399" spans="3:5" ht="12.75">
      <c r="C1399" s="192"/>
      <c r="D1399" s="192"/>
      <c r="E1399" s="192"/>
    </row>
    <row r="1400" spans="3:5" ht="12.75">
      <c r="C1400" s="192"/>
      <c r="D1400" s="192"/>
      <c r="E1400" s="192"/>
    </row>
    <row r="1401" spans="3:5" ht="12.75">
      <c r="C1401" s="192"/>
      <c r="D1401" s="192"/>
      <c r="E1401" s="192"/>
    </row>
    <row r="1402" spans="3:5" ht="12.75">
      <c r="C1402" s="192"/>
      <c r="D1402" s="192"/>
      <c r="E1402" s="192"/>
    </row>
    <row r="1403" spans="3:5" ht="12.75">
      <c r="C1403" s="192"/>
      <c r="D1403" s="192"/>
      <c r="E1403" s="192"/>
    </row>
    <row r="1404" spans="3:5" ht="12.75">
      <c r="C1404" s="192"/>
      <c r="D1404" s="192"/>
      <c r="E1404" s="192"/>
    </row>
    <row r="1405" spans="3:5" ht="12.75">
      <c r="C1405" s="192"/>
      <c r="D1405" s="192"/>
      <c r="E1405" s="192"/>
    </row>
    <row r="1406" spans="3:5" ht="12.75">
      <c r="C1406" s="192"/>
      <c r="D1406" s="192"/>
      <c r="E1406" s="192"/>
    </row>
    <row r="1407" spans="3:5" ht="12.75">
      <c r="C1407" s="192"/>
      <c r="D1407" s="192"/>
      <c r="E1407" s="192"/>
    </row>
    <row r="1408" spans="3:5" ht="12.75">
      <c r="C1408" s="192"/>
      <c r="D1408" s="192"/>
      <c r="E1408" s="192"/>
    </row>
    <row r="1409" spans="3:5" ht="12.75">
      <c r="C1409" s="192"/>
      <c r="D1409" s="192"/>
      <c r="E1409" s="192"/>
    </row>
    <row r="1410" spans="3:5" ht="12.75">
      <c r="C1410" s="192"/>
      <c r="D1410" s="192"/>
      <c r="E1410" s="192"/>
    </row>
    <row r="1411" spans="3:5" ht="12.75">
      <c r="C1411" s="192"/>
      <c r="D1411" s="192"/>
      <c r="E1411" s="192"/>
    </row>
    <row r="1412" spans="3:5" ht="12.75">
      <c r="C1412" s="192"/>
      <c r="D1412" s="192"/>
      <c r="E1412" s="192"/>
    </row>
    <row r="1413" spans="3:5" ht="12.75">
      <c r="C1413" s="192"/>
      <c r="D1413" s="192"/>
      <c r="E1413" s="192"/>
    </row>
    <row r="1414" spans="3:5" ht="12.75">
      <c r="C1414" s="192"/>
      <c r="D1414" s="192"/>
      <c r="E1414" s="192"/>
    </row>
    <row r="1415" spans="3:5" ht="12.75">
      <c r="C1415" s="192"/>
      <c r="D1415" s="192"/>
      <c r="E1415" s="192"/>
    </row>
    <row r="1416" spans="3:5" ht="12.75">
      <c r="C1416" s="192"/>
      <c r="D1416" s="192"/>
      <c r="E1416" s="192"/>
    </row>
    <row r="1417" spans="3:5" ht="12.75">
      <c r="C1417" s="192"/>
      <c r="D1417" s="192"/>
      <c r="E1417" s="192"/>
    </row>
    <row r="1418" spans="3:5" ht="12.75">
      <c r="C1418" s="192"/>
      <c r="D1418" s="192"/>
      <c r="E1418" s="192"/>
    </row>
    <row r="1419" spans="3:5" ht="12.75">
      <c r="C1419" s="192"/>
      <c r="D1419" s="192"/>
      <c r="E1419" s="192"/>
    </row>
    <row r="1420" spans="3:5" ht="12.75">
      <c r="C1420" s="192"/>
      <c r="D1420" s="192"/>
      <c r="E1420" s="192"/>
    </row>
    <row r="1421" spans="3:5" ht="12.75">
      <c r="C1421" s="192"/>
      <c r="D1421" s="192"/>
      <c r="E1421" s="192"/>
    </row>
    <row r="1422" spans="3:5" ht="12.75">
      <c r="C1422" s="192"/>
      <c r="D1422" s="192"/>
      <c r="E1422" s="192"/>
    </row>
    <row r="1423" spans="3:5" ht="12.75">
      <c r="C1423" s="192"/>
      <c r="D1423" s="192"/>
      <c r="E1423" s="192"/>
    </row>
    <row r="1424" spans="3:5" ht="12.75">
      <c r="C1424" s="192"/>
      <c r="D1424" s="192"/>
      <c r="E1424" s="192"/>
    </row>
    <row r="1425" spans="3:5" ht="12.75">
      <c r="C1425" s="192"/>
      <c r="D1425" s="192"/>
      <c r="E1425" s="192"/>
    </row>
    <row r="1426" spans="3:5" ht="12.75">
      <c r="C1426" s="192"/>
      <c r="D1426" s="192"/>
      <c r="E1426" s="192"/>
    </row>
    <row r="1427" spans="3:5" ht="12.75">
      <c r="C1427" s="192"/>
      <c r="D1427" s="192"/>
      <c r="E1427" s="192"/>
    </row>
    <row r="1428" spans="3:5" ht="12.75">
      <c r="C1428" s="192"/>
      <c r="D1428" s="192"/>
      <c r="E1428" s="192"/>
    </row>
    <row r="1429" spans="3:5" ht="12.75">
      <c r="C1429" s="192"/>
      <c r="D1429" s="192"/>
      <c r="E1429" s="192"/>
    </row>
    <row r="1430" spans="3:5" ht="12.75">
      <c r="C1430" s="192"/>
      <c r="D1430" s="192"/>
      <c r="E1430" s="192"/>
    </row>
    <row r="1431" spans="3:5" ht="12.75">
      <c r="C1431" s="192"/>
      <c r="D1431" s="192"/>
      <c r="E1431" s="192"/>
    </row>
    <row r="1432" spans="3:5" ht="12.75">
      <c r="C1432" s="192"/>
      <c r="D1432" s="192"/>
      <c r="E1432" s="192"/>
    </row>
    <row r="1433" spans="3:5" ht="12.75">
      <c r="C1433" s="192"/>
      <c r="D1433" s="192"/>
      <c r="E1433" s="192"/>
    </row>
    <row r="1434" spans="3:5" ht="12.75">
      <c r="C1434" s="192"/>
      <c r="D1434" s="192"/>
      <c r="E1434" s="192"/>
    </row>
    <row r="1435" spans="3:5" ht="12.75">
      <c r="C1435" s="192"/>
      <c r="D1435" s="192"/>
      <c r="E1435" s="192"/>
    </row>
    <row r="1436" spans="3:5" ht="12.75">
      <c r="C1436" s="192"/>
      <c r="D1436" s="192"/>
      <c r="E1436" s="192"/>
    </row>
    <row r="1437" spans="3:5" ht="12.75">
      <c r="C1437" s="192"/>
      <c r="D1437" s="192"/>
      <c r="E1437" s="192"/>
    </row>
    <row r="1438" spans="3:5" ht="12.75">
      <c r="C1438" s="192"/>
      <c r="D1438" s="192"/>
      <c r="E1438" s="192"/>
    </row>
    <row r="1439" spans="3:5" ht="12.75">
      <c r="C1439" s="192"/>
      <c r="D1439" s="192"/>
      <c r="E1439" s="192"/>
    </row>
    <row r="1440" spans="3:5" ht="12.75">
      <c r="C1440" s="192"/>
      <c r="D1440" s="192"/>
      <c r="E1440" s="192"/>
    </row>
    <row r="1441" spans="3:5" ht="12.75">
      <c r="C1441" s="192"/>
      <c r="D1441" s="192"/>
      <c r="E1441" s="192"/>
    </row>
    <row r="1442" spans="3:5" ht="12.75">
      <c r="C1442" s="192"/>
      <c r="D1442" s="192"/>
      <c r="E1442" s="192"/>
    </row>
    <row r="1443" spans="3:5" ht="12.75">
      <c r="C1443" s="192"/>
      <c r="D1443" s="192"/>
      <c r="E1443" s="192"/>
    </row>
    <row r="1444" spans="3:5" ht="12.75">
      <c r="C1444" s="192"/>
      <c r="D1444" s="192"/>
      <c r="E1444" s="192"/>
    </row>
    <row r="1445" spans="3:5" ht="12.75">
      <c r="C1445" s="192"/>
      <c r="D1445" s="192"/>
      <c r="E1445" s="192"/>
    </row>
    <row r="1446" spans="3:5" ht="12.75">
      <c r="C1446" s="192"/>
      <c r="D1446" s="192"/>
      <c r="E1446" s="192"/>
    </row>
    <row r="1447" spans="3:5" ht="12.75">
      <c r="C1447" s="192"/>
      <c r="D1447" s="192"/>
      <c r="E1447" s="192"/>
    </row>
    <row r="1448" spans="3:5" ht="12.75">
      <c r="C1448" s="192"/>
      <c r="D1448" s="192"/>
      <c r="E1448" s="192"/>
    </row>
    <row r="1449" spans="3:5" ht="12.75">
      <c r="C1449" s="192"/>
      <c r="D1449" s="192"/>
      <c r="E1449" s="192"/>
    </row>
    <row r="1450" spans="3:5" ht="12.75">
      <c r="C1450" s="192"/>
      <c r="D1450" s="192"/>
      <c r="E1450" s="192"/>
    </row>
    <row r="1451" spans="3:5" ht="12.75">
      <c r="C1451" s="192"/>
      <c r="D1451" s="192"/>
      <c r="E1451" s="192"/>
    </row>
    <row r="1452" spans="3:5" ht="12.75">
      <c r="C1452" s="192"/>
      <c r="D1452" s="192"/>
      <c r="E1452" s="192"/>
    </row>
    <row r="1453" spans="3:5" ht="12.75">
      <c r="C1453" s="192"/>
      <c r="D1453" s="192"/>
      <c r="E1453" s="192"/>
    </row>
    <row r="1454" spans="3:5" ht="12.75">
      <c r="C1454" s="192"/>
      <c r="D1454" s="192"/>
      <c r="E1454" s="192"/>
    </row>
    <row r="1455" spans="3:5" ht="12.75">
      <c r="C1455" s="192"/>
      <c r="D1455" s="192"/>
      <c r="E1455" s="192"/>
    </row>
    <row r="1456" spans="3:5" ht="12.75">
      <c r="C1456" s="192"/>
      <c r="D1456" s="192"/>
      <c r="E1456" s="192"/>
    </row>
    <row r="1457" spans="3:5" ht="12.75">
      <c r="C1457" s="192"/>
      <c r="D1457" s="192"/>
      <c r="E1457" s="192"/>
    </row>
    <row r="1458" spans="3:5" ht="12.75">
      <c r="C1458" s="192"/>
      <c r="D1458" s="192"/>
      <c r="E1458" s="192"/>
    </row>
    <row r="1459" spans="3:5" ht="12.75">
      <c r="C1459" s="192"/>
      <c r="D1459" s="192"/>
      <c r="E1459" s="192"/>
    </row>
    <row r="1460" spans="3:5" ht="12.75">
      <c r="C1460" s="192"/>
      <c r="D1460" s="192"/>
      <c r="E1460" s="192"/>
    </row>
    <row r="1461" spans="3:5" ht="12.75">
      <c r="C1461" s="192"/>
      <c r="D1461" s="192"/>
      <c r="E1461" s="192"/>
    </row>
    <row r="1462" spans="3:5" ht="12.75">
      <c r="C1462" s="192"/>
      <c r="D1462" s="192"/>
      <c r="E1462" s="192"/>
    </row>
    <row r="1463" spans="3:5" ht="12.75">
      <c r="C1463" s="192"/>
      <c r="D1463" s="192"/>
      <c r="E1463" s="192"/>
    </row>
    <row r="1464" spans="3:5" ht="12.75">
      <c r="C1464" s="192"/>
      <c r="D1464" s="192"/>
      <c r="E1464" s="192"/>
    </row>
    <row r="1465" spans="3:5" ht="12.75">
      <c r="C1465" s="192"/>
      <c r="D1465" s="192"/>
      <c r="E1465" s="192"/>
    </row>
    <row r="1466" spans="3:5" ht="12.75">
      <c r="C1466" s="192"/>
      <c r="D1466" s="192"/>
      <c r="E1466" s="192"/>
    </row>
    <row r="1467" spans="3:5" ht="12.75">
      <c r="C1467" s="192"/>
      <c r="D1467" s="192"/>
      <c r="E1467" s="192"/>
    </row>
    <row r="1468" spans="3:5" ht="12.75">
      <c r="C1468" s="192"/>
      <c r="D1468" s="192"/>
      <c r="E1468" s="192"/>
    </row>
    <row r="1469" spans="3:5" ht="12.75">
      <c r="C1469" s="192"/>
      <c r="D1469" s="192"/>
      <c r="E1469" s="192"/>
    </row>
    <row r="1470" spans="3:5" ht="12.75">
      <c r="C1470" s="192"/>
      <c r="D1470" s="192"/>
      <c r="E1470" s="192"/>
    </row>
    <row r="1471" spans="3:5" ht="12.75">
      <c r="C1471" s="192"/>
      <c r="D1471" s="192"/>
      <c r="E1471" s="192"/>
    </row>
    <row r="1472" spans="3:5" ht="12.75">
      <c r="C1472" s="192"/>
      <c r="D1472" s="192"/>
      <c r="E1472" s="192"/>
    </row>
    <row r="1473" spans="3:5" ht="12.75">
      <c r="C1473" s="192"/>
      <c r="D1473" s="192"/>
      <c r="E1473" s="192"/>
    </row>
    <row r="1474" spans="3:5" ht="12.75">
      <c r="C1474" s="192"/>
      <c r="D1474" s="192"/>
      <c r="E1474" s="192"/>
    </row>
    <row r="1475" spans="3:5" ht="12.75">
      <c r="C1475" s="192"/>
      <c r="D1475" s="192"/>
      <c r="E1475" s="192"/>
    </row>
    <row r="1476" spans="3:5" ht="12.75">
      <c r="C1476" s="192"/>
      <c r="D1476" s="192"/>
      <c r="E1476" s="192"/>
    </row>
    <row r="1477" spans="3:5" ht="12.75">
      <c r="C1477" s="192"/>
      <c r="D1477" s="192"/>
      <c r="E1477" s="192"/>
    </row>
    <row r="1478" spans="3:5" ht="12.75">
      <c r="C1478" s="192"/>
      <c r="D1478" s="192"/>
      <c r="E1478" s="192"/>
    </row>
    <row r="1479" spans="3:5" ht="12.75">
      <c r="C1479" s="192"/>
      <c r="D1479" s="192"/>
      <c r="E1479" s="192"/>
    </row>
    <row r="1480" spans="3:5" ht="12.75">
      <c r="C1480" s="192"/>
      <c r="D1480" s="192"/>
      <c r="E1480" s="192"/>
    </row>
    <row r="1481" spans="3:5" ht="12.75">
      <c r="C1481" s="192"/>
      <c r="D1481" s="192"/>
      <c r="E1481" s="192"/>
    </row>
    <row r="1482" spans="3:5" ht="12.75">
      <c r="C1482" s="192"/>
      <c r="D1482" s="192"/>
      <c r="E1482" s="192"/>
    </row>
    <row r="1483" spans="3:5" ht="12.75">
      <c r="C1483" s="192"/>
      <c r="D1483" s="192"/>
      <c r="E1483" s="192"/>
    </row>
    <row r="1484" spans="3:5" ht="12.75">
      <c r="C1484" s="192"/>
      <c r="D1484" s="192"/>
      <c r="E1484" s="192"/>
    </row>
    <row r="1485" spans="3:5" ht="12.75">
      <c r="C1485" s="192"/>
      <c r="D1485" s="192"/>
      <c r="E1485" s="192"/>
    </row>
    <row r="1486" spans="3:5" ht="12.75">
      <c r="C1486" s="192"/>
      <c r="D1486" s="192"/>
      <c r="E1486" s="192"/>
    </row>
    <row r="1487" spans="3:5" ht="12.75">
      <c r="C1487" s="192"/>
      <c r="D1487" s="192"/>
      <c r="E1487" s="192"/>
    </row>
    <row r="1488" spans="3:5" ht="12.75">
      <c r="C1488" s="192"/>
      <c r="D1488" s="192"/>
      <c r="E1488" s="192"/>
    </row>
    <row r="1489" spans="3:5" ht="12.75">
      <c r="C1489" s="192"/>
      <c r="D1489" s="192"/>
      <c r="E1489" s="192"/>
    </row>
    <row r="1490" spans="3:5" ht="12.75">
      <c r="C1490" s="192"/>
      <c r="D1490" s="192"/>
      <c r="E1490" s="192"/>
    </row>
    <row r="1491" spans="3:5" ht="12.75">
      <c r="C1491" s="192"/>
      <c r="D1491" s="192"/>
      <c r="E1491" s="192"/>
    </row>
    <row r="1492" spans="3:5" ht="12.75">
      <c r="C1492" s="192"/>
      <c r="D1492" s="192"/>
      <c r="E1492" s="192"/>
    </row>
    <row r="1493" spans="3:5" ht="12.75">
      <c r="C1493" s="192"/>
      <c r="D1493" s="192"/>
      <c r="E1493" s="192"/>
    </row>
    <row r="1494" spans="3:5" ht="12.75">
      <c r="C1494" s="192"/>
      <c r="D1494" s="192"/>
      <c r="E1494" s="192"/>
    </row>
    <row r="1495" spans="3:5" ht="12.75">
      <c r="C1495" s="192"/>
      <c r="D1495" s="192"/>
      <c r="E1495" s="192"/>
    </row>
    <row r="1496" spans="3:5" ht="12.75">
      <c r="C1496" s="192"/>
      <c r="D1496" s="192"/>
      <c r="E1496" s="192"/>
    </row>
    <row r="1497" spans="3:5" ht="12.75">
      <c r="C1497" s="192"/>
      <c r="D1497" s="192"/>
      <c r="E1497" s="192"/>
    </row>
    <row r="1498" spans="3:5" ht="12.75">
      <c r="C1498" s="192"/>
      <c r="D1498" s="192"/>
      <c r="E1498" s="192"/>
    </row>
    <row r="1499" spans="3:5" ht="12.75">
      <c r="C1499" s="192"/>
      <c r="D1499" s="192"/>
      <c r="E1499" s="192"/>
    </row>
    <row r="1500" spans="3:5" ht="12.75">
      <c r="C1500" s="192"/>
      <c r="D1500" s="192"/>
      <c r="E1500" s="192"/>
    </row>
    <row r="1501" spans="3:5" ht="12.75">
      <c r="C1501" s="192"/>
      <c r="D1501" s="192"/>
      <c r="E1501" s="192"/>
    </row>
    <row r="1502" spans="3:5" ht="12.75">
      <c r="C1502" s="192"/>
      <c r="D1502" s="192"/>
      <c r="E1502" s="192"/>
    </row>
    <row r="1503" spans="3:5" ht="12.75">
      <c r="C1503" s="192"/>
      <c r="D1503" s="192"/>
      <c r="E1503" s="192"/>
    </row>
    <row r="1504" spans="3:5" ht="12.75">
      <c r="C1504" s="192"/>
      <c r="D1504" s="192"/>
      <c r="E1504" s="192"/>
    </row>
    <row r="1505" spans="3:5" ht="12.75">
      <c r="C1505" s="192"/>
      <c r="D1505" s="192"/>
      <c r="E1505" s="192"/>
    </row>
    <row r="1506" spans="3:5" ht="12.75">
      <c r="C1506" s="192"/>
      <c r="D1506" s="192"/>
      <c r="E1506" s="192"/>
    </row>
    <row r="1507" spans="3:5" ht="12.75">
      <c r="C1507" s="192"/>
      <c r="D1507" s="192"/>
      <c r="E1507" s="192"/>
    </row>
    <row r="1508" spans="3:5" ht="12.75">
      <c r="C1508" s="192"/>
      <c r="D1508" s="192"/>
      <c r="E1508" s="192"/>
    </row>
    <row r="1509" spans="3:5" ht="12.75">
      <c r="C1509" s="192"/>
      <c r="D1509" s="192"/>
      <c r="E1509" s="192"/>
    </row>
    <row r="1510" spans="3:5" ht="12.75">
      <c r="C1510" s="192"/>
      <c r="D1510" s="192"/>
      <c r="E1510" s="192"/>
    </row>
    <row r="1511" spans="3:5" ht="12.75">
      <c r="C1511" s="192"/>
      <c r="D1511" s="192"/>
      <c r="E1511" s="192"/>
    </row>
    <row r="1512" spans="3:5" ht="12.75">
      <c r="C1512" s="192"/>
      <c r="D1512" s="192"/>
      <c r="E1512" s="192"/>
    </row>
    <row r="1513" spans="3:5" ht="12.75">
      <c r="C1513" s="192"/>
      <c r="D1513" s="192"/>
      <c r="E1513" s="192"/>
    </row>
    <row r="1514" spans="3:5" ht="12.75">
      <c r="C1514" s="192"/>
      <c r="D1514" s="192"/>
      <c r="E1514" s="192"/>
    </row>
    <row r="1515" spans="3:5" ht="12.75">
      <c r="C1515" s="192"/>
      <c r="D1515" s="192"/>
      <c r="E1515" s="192"/>
    </row>
    <row r="1516" spans="3:5" ht="12.75">
      <c r="C1516" s="192"/>
      <c r="D1516" s="192"/>
      <c r="E1516" s="192"/>
    </row>
    <row r="1517" spans="3:5" ht="12.75">
      <c r="C1517" s="192"/>
      <c r="D1517" s="192"/>
      <c r="E1517" s="192"/>
    </row>
    <row r="1518" spans="3:5" ht="12.75">
      <c r="C1518" s="192"/>
      <c r="D1518" s="192"/>
      <c r="E1518" s="192"/>
    </row>
    <row r="1519" spans="3:5" ht="12.75">
      <c r="C1519" s="192"/>
      <c r="D1519" s="192"/>
      <c r="E1519" s="192"/>
    </row>
    <row r="1520" spans="3:5" ht="12.75">
      <c r="C1520" s="192"/>
      <c r="D1520" s="192"/>
      <c r="E1520" s="192"/>
    </row>
    <row r="1521" spans="3:5" ht="12.75">
      <c r="C1521" s="192"/>
      <c r="D1521" s="192"/>
      <c r="E1521" s="192"/>
    </row>
    <row r="1522" spans="3:5" ht="12.75">
      <c r="C1522" s="192"/>
      <c r="D1522" s="192"/>
      <c r="E1522" s="192"/>
    </row>
    <row r="1523" spans="3:5" ht="12.75">
      <c r="C1523" s="192"/>
      <c r="D1523" s="192"/>
      <c r="E1523" s="192"/>
    </row>
    <row r="1524" spans="3:5" ht="12.75">
      <c r="C1524" s="192"/>
      <c r="D1524" s="192"/>
      <c r="E1524" s="192"/>
    </row>
    <row r="1525" spans="3:5" ht="12.75">
      <c r="C1525" s="192"/>
      <c r="D1525" s="192"/>
      <c r="E1525" s="192"/>
    </row>
    <row r="1526" spans="3:5" ht="12.75">
      <c r="C1526" s="192"/>
      <c r="D1526" s="192"/>
      <c r="E1526" s="192"/>
    </row>
    <row r="1527" spans="3:5" ht="12.75">
      <c r="C1527" s="192"/>
      <c r="D1527" s="192"/>
      <c r="E1527" s="192"/>
    </row>
    <row r="1528" spans="3:5" ht="12.75">
      <c r="C1528" s="192"/>
      <c r="D1528" s="192"/>
      <c r="E1528" s="192"/>
    </row>
    <row r="1529" spans="3:5" ht="12.75">
      <c r="C1529" s="192"/>
      <c r="D1529" s="192"/>
      <c r="E1529" s="192"/>
    </row>
    <row r="1530" spans="3:5" ht="12.75">
      <c r="C1530" s="192"/>
      <c r="D1530" s="192"/>
      <c r="E1530" s="192"/>
    </row>
    <row r="1531" spans="3:5" ht="12.75">
      <c r="C1531" s="192"/>
      <c r="D1531" s="192"/>
      <c r="E1531" s="192"/>
    </row>
    <row r="1532" spans="3:5" ht="12.75">
      <c r="C1532" s="192"/>
      <c r="D1532" s="192"/>
      <c r="E1532" s="192"/>
    </row>
    <row r="1533" spans="3:5" ht="12.75">
      <c r="C1533" s="192"/>
      <c r="D1533" s="192"/>
      <c r="E1533" s="192"/>
    </row>
    <row r="1534" spans="3:5" ht="12.75">
      <c r="C1534" s="192"/>
      <c r="D1534" s="192"/>
      <c r="E1534" s="192"/>
    </row>
    <row r="1535" spans="3:5" ht="12.75">
      <c r="C1535" s="192"/>
      <c r="D1535" s="192"/>
      <c r="E1535" s="192"/>
    </row>
    <row r="1536" spans="3:5" ht="12.75">
      <c r="C1536" s="192"/>
      <c r="D1536" s="192"/>
      <c r="E1536" s="192"/>
    </row>
    <row r="1537" spans="3:5" ht="12.75">
      <c r="C1537" s="192"/>
      <c r="D1537" s="192"/>
      <c r="E1537" s="192"/>
    </row>
    <row r="1538" spans="3:5" ht="12.75">
      <c r="C1538" s="192"/>
      <c r="D1538" s="192"/>
      <c r="E1538" s="192"/>
    </row>
    <row r="1539" spans="3:5" ht="12.75">
      <c r="C1539" s="192"/>
      <c r="D1539" s="192"/>
      <c r="E1539" s="192"/>
    </row>
    <row r="1540" spans="3:5" ht="12.75">
      <c r="C1540" s="192"/>
      <c r="D1540" s="192"/>
      <c r="E1540" s="192"/>
    </row>
    <row r="1541" spans="3:5" ht="12.75">
      <c r="C1541" s="192"/>
      <c r="D1541" s="192"/>
      <c r="E1541" s="192"/>
    </row>
    <row r="1542" spans="3:5" ht="12.75">
      <c r="C1542" s="192"/>
      <c r="D1542" s="192"/>
      <c r="E1542" s="192"/>
    </row>
    <row r="1543" spans="3:5" ht="12.75">
      <c r="C1543" s="192"/>
      <c r="D1543" s="192"/>
      <c r="E1543" s="192"/>
    </row>
    <row r="1544" spans="3:5" ht="12.75">
      <c r="C1544" s="192"/>
      <c r="D1544" s="192"/>
      <c r="E1544" s="192"/>
    </row>
    <row r="1545" spans="3:5" ht="12.75">
      <c r="C1545" s="192"/>
      <c r="D1545" s="192"/>
      <c r="E1545" s="192"/>
    </row>
    <row r="1546" spans="3:5" ht="12.75">
      <c r="C1546" s="192"/>
      <c r="D1546" s="192"/>
      <c r="E1546" s="192"/>
    </row>
    <row r="1547" spans="3:5" ht="12.75">
      <c r="C1547" s="192"/>
      <c r="D1547" s="192"/>
      <c r="E1547" s="192"/>
    </row>
    <row r="1548" spans="3:5" ht="12.75">
      <c r="C1548" s="192"/>
      <c r="D1548" s="192"/>
      <c r="E1548" s="192"/>
    </row>
    <row r="1549" spans="3:5" ht="12.75">
      <c r="C1549" s="192"/>
      <c r="D1549" s="192"/>
      <c r="E1549" s="192"/>
    </row>
    <row r="1550" spans="3:5" ht="12.75">
      <c r="C1550" s="192"/>
      <c r="D1550" s="192"/>
      <c r="E1550" s="192"/>
    </row>
    <row r="1551" spans="3:5" ht="12.75">
      <c r="C1551" s="192"/>
      <c r="D1551" s="192"/>
      <c r="E1551" s="192"/>
    </row>
    <row r="1552" spans="3:5" ht="12.75">
      <c r="C1552" s="192"/>
      <c r="D1552" s="192"/>
      <c r="E1552" s="192"/>
    </row>
    <row r="1553" spans="3:5" ht="12.75">
      <c r="C1553" s="192"/>
      <c r="D1553" s="192"/>
      <c r="E1553" s="192"/>
    </row>
    <row r="1554" spans="3:5" ht="12.75">
      <c r="C1554" s="192"/>
      <c r="D1554" s="192"/>
      <c r="E1554" s="192"/>
    </row>
    <row r="1555" spans="3:5" ht="12.75">
      <c r="C1555" s="192"/>
      <c r="D1555" s="192"/>
      <c r="E1555" s="192"/>
    </row>
    <row r="1556" spans="3:5" ht="12.75">
      <c r="C1556" s="192"/>
      <c r="D1556" s="192"/>
      <c r="E1556" s="192"/>
    </row>
    <row r="1557" spans="3:5" ht="12.75">
      <c r="C1557" s="192"/>
      <c r="D1557" s="192"/>
      <c r="E1557" s="192"/>
    </row>
    <row r="1558" spans="3:5" ht="12.75">
      <c r="C1558" s="192"/>
      <c r="D1558" s="192"/>
      <c r="E1558" s="192"/>
    </row>
    <row r="1559" spans="3:5" ht="12.75">
      <c r="C1559" s="192"/>
      <c r="D1559" s="192"/>
      <c r="E1559" s="192"/>
    </row>
    <row r="1560" spans="3:5" ht="12.75">
      <c r="C1560" s="192"/>
      <c r="D1560" s="192"/>
      <c r="E1560" s="192"/>
    </row>
    <row r="1561" spans="3:5" ht="12.75">
      <c r="C1561" s="192"/>
      <c r="D1561" s="192"/>
      <c r="E1561" s="192"/>
    </row>
    <row r="1562" spans="3:5" ht="12.75">
      <c r="C1562" s="192"/>
      <c r="D1562" s="192"/>
      <c r="E1562" s="192"/>
    </row>
    <row r="1563" spans="3:5" ht="12.75">
      <c r="C1563" s="192"/>
      <c r="D1563" s="192"/>
      <c r="E1563" s="192"/>
    </row>
    <row r="1564" spans="3:5" ht="12.75">
      <c r="C1564" s="192"/>
      <c r="D1564" s="192"/>
      <c r="E1564" s="192"/>
    </row>
    <row r="1565" spans="3:5" ht="12.75">
      <c r="C1565" s="192"/>
      <c r="D1565" s="192"/>
      <c r="E1565" s="192"/>
    </row>
    <row r="1566" spans="3:5" ht="12.75">
      <c r="C1566" s="192"/>
      <c r="D1566" s="192"/>
      <c r="E1566" s="192"/>
    </row>
    <row r="1567" spans="3:5" ht="12.75">
      <c r="C1567" s="192"/>
      <c r="D1567" s="192"/>
      <c r="E1567" s="192"/>
    </row>
    <row r="1568" spans="3:5" ht="12.75">
      <c r="C1568" s="192"/>
      <c r="D1568" s="192"/>
      <c r="E1568" s="192"/>
    </row>
    <row r="1569" spans="3:5" ht="12.75">
      <c r="C1569" s="192"/>
      <c r="D1569" s="192"/>
      <c r="E1569" s="192"/>
    </row>
    <row r="1570" spans="3:5" ht="12.75">
      <c r="C1570" s="192"/>
      <c r="D1570" s="192"/>
      <c r="E1570" s="192"/>
    </row>
    <row r="1571" spans="3:5" ht="12.75">
      <c r="C1571" s="192"/>
      <c r="D1571" s="192"/>
      <c r="E1571" s="192"/>
    </row>
    <row r="1572" spans="3:5" ht="12.75">
      <c r="C1572" s="192"/>
      <c r="D1572" s="192"/>
      <c r="E1572" s="192"/>
    </row>
    <row r="1573" spans="3:5" ht="12.75">
      <c r="C1573" s="192"/>
      <c r="D1573" s="192"/>
      <c r="E1573" s="192"/>
    </row>
    <row r="1574" spans="3:5" ht="12.75">
      <c r="C1574" s="192"/>
      <c r="D1574" s="192"/>
      <c r="E1574" s="192"/>
    </row>
    <row r="1575" spans="3:5" ht="12.75">
      <c r="C1575" s="192"/>
      <c r="D1575" s="192"/>
      <c r="E1575" s="192"/>
    </row>
    <row r="1576" spans="3:5" ht="12.75">
      <c r="C1576" s="192"/>
      <c r="D1576" s="192"/>
      <c r="E1576" s="192"/>
    </row>
    <row r="1577" spans="3:5" ht="12.75">
      <c r="C1577" s="192"/>
      <c r="D1577" s="192"/>
      <c r="E1577" s="192"/>
    </row>
    <row r="1578" spans="3:5" ht="12.75">
      <c r="C1578" s="192"/>
      <c r="D1578" s="192"/>
      <c r="E1578" s="192"/>
    </row>
    <row r="1579" spans="3:5" ht="12.75">
      <c r="C1579" s="192"/>
      <c r="D1579" s="192"/>
      <c r="E1579" s="192"/>
    </row>
    <row r="1580" spans="3:5" ht="12.75">
      <c r="C1580" s="192"/>
      <c r="D1580" s="192"/>
      <c r="E1580" s="192"/>
    </row>
    <row r="1581" spans="3:5" ht="12.75">
      <c r="C1581" s="192"/>
      <c r="D1581" s="192"/>
      <c r="E1581" s="192"/>
    </row>
    <row r="1582" spans="3:5" ht="12.75">
      <c r="C1582" s="192"/>
      <c r="D1582" s="192"/>
      <c r="E1582" s="192"/>
    </row>
    <row r="1583" spans="3:5" ht="12.75">
      <c r="C1583" s="192"/>
      <c r="D1583" s="192"/>
      <c r="E1583" s="192"/>
    </row>
    <row r="1584" spans="3:5" ht="12.75">
      <c r="C1584" s="192"/>
      <c r="D1584" s="192"/>
      <c r="E1584" s="192"/>
    </row>
    <row r="1585" spans="3:5" ht="12.75">
      <c r="C1585" s="192"/>
      <c r="D1585" s="192"/>
      <c r="E1585" s="192"/>
    </row>
    <row r="1586" spans="3:5" ht="12.75">
      <c r="C1586" s="192"/>
      <c r="D1586" s="192"/>
      <c r="E1586" s="192"/>
    </row>
    <row r="1587" spans="3:5" ht="12.75">
      <c r="C1587" s="192"/>
      <c r="D1587" s="192"/>
      <c r="E1587" s="192"/>
    </row>
    <row r="1588" spans="3:5" ht="12.75">
      <c r="C1588" s="192"/>
      <c r="D1588" s="192"/>
      <c r="E1588" s="192"/>
    </row>
    <row r="1589" spans="3:5" ht="12.75">
      <c r="C1589" s="192"/>
      <c r="D1589" s="192"/>
      <c r="E1589" s="192"/>
    </row>
    <row r="1590" spans="3:5" ht="12.75">
      <c r="C1590" s="192"/>
      <c r="D1590" s="192"/>
      <c r="E1590" s="192"/>
    </row>
    <row r="1591" spans="3:5" ht="12.75">
      <c r="C1591" s="192"/>
      <c r="D1591" s="192"/>
      <c r="E1591" s="192"/>
    </row>
    <row r="1592" spans="3:5" ht="12.75">
      <c r="C1592" s="192"/>
      <c r="D1592" s="192"/>
      <c r="E1592" s="192"/>
    </row>
    <row r="1593" spans="3:5" ht="12.75">
      <c r="C1593" s="192"/>
      <c r="D1593" s="192"/>
      <c r="E1593" s="192"/>
    </row>
    <row r="1594" spans="3:5" ht="12.75">
      <c r="C1594" s="192"/>
      <c r="D1594" s="192"/>
      <c r="E1594" s="192"/>
    </row>
    <row r="1595" spans="3:5" ht="12.75">
      <c r="C1595" s="192"/>
      <c r="D1595" s="192"/>
      <c r="E1595" s="192"/>
    </row>
    <row r="1596" spans="3:5" ht="12.75">
      <c r="C1596" s="192"/>
      <c r="D1596" s="192"/>
      <c r="E1596" s="192"/>
    </row>
    <row r="1597" spans="3:5" ht="12.75">
      <c r="C1597" s="192"/>
      <c r="D1597" s="192"/>
      <c r="E1597" s="192"/>
    </row>
    <row r="1598" spans="3:5" ht="12.75">
      <c r="C1598" s="192"/>
      <c r="D1598" s="192"/>
      <c r="E1598" s="192"/>
    </row>
    <row r="1599" spans="3:5" ht="12.75">
      <c r="C1599" s="192"/>
      <c r="D1599" s="192"/>
      <c r="E1599" s="192"/>
    </row>
    <row r="1600" spans="3:5" ht="12.75">
      <c r="C1600" s="192"/>
      <c r="D1600" s="192"/>
      <c r="E1600" s="192"/>
    </row>
    <row r="1601" spans="3:5" ht="12.75">
      <c r="C1601" s="192"/>
      <c r="D1601" s="192"/>
      <c r="E1601" s="192"/>
    </row>
    <row r="1602" spans="3:5" ht="12.75">
      <c r="C1602" s="192"/>
      <c r="D1602" s="192"/>
      <c r="E1602" s="192"/>
    </row>
    <row r="1603" spans="3:5" ht="12.75">
      <c r="C1603" s="192"/>
      <c r="D1603" s="192"/>
      <c r="E1603" s="192"/>
    </row>
    <row r="1604" spans="3:5" ht="12.75">
      <c r="C1604" s="192"/>
      <c r="D1604" s="192"/>
      <c r="E1604" s="192"/>
    </row>
    <row r="1605" spans="3:5" ht="12.75">
      <c r="C1605" s="192"/>
      <c r="D1605" s="192"/>
      <c r="E1605" s="192"/>
    </row>
    <row r="1606" spans="3:5" ht="12.75">
      <c r="C1606" s="192"/>
      <c r="D1606" s="192"/>
      <c r="E1606" s="192"/>
    </row>
    <row r="1607" spans="3:5" ht="12.75">
      <c r="C1607" s="192"/>
      <c r="D1607" s="192"/>
      <c r="E1607" s="192"/>
    </row>
    <row r="1608" spans="3:5" ht="12.75">
      <c r="C1608" s="192"/>
      <c r="D1608" s="192"/>
      <c r="E1608" s="192"/>
    </row>
    <row r="1609" spans="3:5" ht="12.75">
      <c r="C1609" s="192"/>
      <c r="D1609" s="192"/>
      <c r="E1609" s="192"/>
    </row>
    <row r="1610" spans="3:5" ht="12.75">
      <c r="C1610" s="192"/>
      <c r="D1610" s="192"/>
      <c r="E1610" s="192"/>
    </row>
    <row r="1611" spans="3:5" ht="12.75">
      <c r="C1611" s="192"/>
      <c r="D1611" s="192"/>
      <c r="E1611" s="192"/>
    </row>
    <row r="1612" spans="3:5" ht="12.75">
      <c r="C1612" s="192"/>
      <c r="D1612" s="192"/>
      <c r="E1612" s="192"/>
    </row>
    <row r="1613" spans="3:5" ht="12.75">
      <c r="C1613" s="192"/>
      <c r="D1613" s="192"/>
      <c r="E1613" s="192"/>
    </row>
    <row r="1614" spans="3:5" ht="12.75">
      <c r="C1614" s="192"/>
      <c r="D1614" s="192"/>
      <c r="E1614" s="192"/>
    </row>
    <row r="1615" spans="3:5" ht="12.75">
      <c r="C1615" s="192"/>
      <c r="D1615" s="192"/>
      <c r="E1615" s="192"/>
    </row>
    <row r="1616" spans="3:5" ht="12.75">
      <c r="C1616" s="192"/>
      <c r="D1616" s="192"/>
      <c r="E1616" s="192"/>
    </row>
    <row r="1617" spans="3:5" ht="12.75">
      <c r="C1617" s="192"/>
      <c r="D1617" s="192"/>
      <c r="E1617" s="192"/>
    </row>
    <row r="1618" spans="3:5" ht="12.75">
      <c r="C1618" s="192"/>
      <c r="D1618" s="192"/>
      <c r="E1618" s="192"/>
    </row>
    <row r="1619" spans="3:5" ht="12.75">
      <c r="C1619" s="192"/>
      <c r="D1619" s="192"/>
      <c r="E1619" s="192"/>
    </row>
    <row r="1620" spans="3:5" ht="12.75">
      <c r="C1620" s="192"/>
      <c r="D1620" s="192"/>
      <c r="E1620" s="192"/>
    </row>
    <row r="1621" spans="3:5" ht="12.75">
      <c r="C1621" s="192"/>
      <c r="D1621" s="192"/>
      <c r="E1621" s="192"/>
    </row>
    <row r="1622" spans="3:5" ht="12.75">
      <c r="C1622" s="192"/>
      <c r="D1622" s="192"/>
      <c r="E1622" s="192"/>
    </row>
    <row r="1623" spans="3:5" ht="12.75">
      <c r="C1623" s="192"/>
      <c r="D1623" s="192"/>
      <c r="E1623" s="192"/>
    </row>
    <row r="1624" spans="3:5" ht="12.75">
      <c r="C1624" s="192"/>
      <c r="D1624" s="192"/>
      <c r="E1624" s="192"/>
    </row>
    <row r="1625" spans="3:5" ht="12.75">
      <c r="C1625" s="192"/>
      <c r="D1625" s="192"/>
      <c r="E1625" s="192"/>
    </row>
    <row r="1626" spans="3:5" ht="12.75">
      <c r="C1626" s="192"/>
      <c r="D1626" s="192"/>
      <c r="E1626" s="192"/>
    </row>
    <row r="1627" spans="3:5" ht="12.75">
      <c r="C1627" s="192"/>
      <c r="D1627" s="192"/>
      <c r="E1627" s="192"/>
    </row>
    <row r="1628" spans="3:5" ht="12.75">
      <c r="C1628" s="192"/>
      <c r="D1628" s="192"/>
      <c r="E1628" s="192"/>
    </row>
    <row r="1629" spans="3:5" ht="12.75">
      <c r="C1629" s="192"/>
      <c r="D1629" s="192"/>
      <c r="E1629" s="192"/>
    </row>
    <row r="1630" spans="3:5" ht="12.75">
      <c r="C1630" s="192"/>
      <c r="D1630" s="192"/>
      <c r="E1630" s="192"/>
    </row>
    <row r="1631" spans="3:5" ht="12.75">
      <c r="C1631" s="192"/>
      <c r="D1631" s="192"/>
      <c r="E1631" s="192"/>
    </row>
    <row r="1632" spans="3:5" ht="12.75">
      <c r="C1632" s="192"/>
      <c r="D1632" s="192"/>
      <c r="E1632" s="192"/>
    </row>
    <row r="1633" spans="3:5" ht="12.75">
      <c r="C1633" s="192"/>
      <c r="D1633" s="192"/>
      <c r="E1633" s="192"/>
    </row>
    <row r="1634" spans="3:5" ht="12.75">
      <c r="C1634" s="192"/>
      <c r="D1634" s="192"/>
      <c r="E1634" s="192"/>
    </row>
    <row r="1635" spans="3:5" ht="12.75">
      <c r="C1635" s="192"/>
      <c r="D1635" s="192"/>
      <c r="E1635" s="192"/>
    </row>
    <row r="1636" spans="3:5" ht="12.75">
      <c r="C1636" s="192"/>
      <c r="D1636" s="192"/>
      <c r="E1636" s="192"/>
    </row>
    <row r="1637" spans="3:5" ht="12.75">
      <c r="C1637" s="192"/>
      <c r="D1637" s="192"/>
      <c r="E1637" s="192"/>
    </row>
    <row r="1638" spans="3:5" ht="12.75">
      <c r="C1638" s="192"/>
      <c r="D1638" s="192"/>
      <c r="E1638" s="192"/>
    </row>
    <row r="1639" spans="3:5" ht="12.75">
      <c r="C1639" s="192"/>
      <c r="D1639" s="192"/>
      <c r="E1639" s="192"/>
    </row>
    <row r="1640" spans="3:5" ht="12.75">
      <c r="C1640" s="192"/>
      <c r="D1640" s="192"/>
      <c r="E1640" s="192"/>
    </row>
    <row r="1641" spans="3:5" ht="12.75">
      <c r="C1641" s="192"/>
      <c r="D1641" s="192"/>
      <c r="E1641" s="192"/>
    </row>
    <row r="1642" spans="3:5" ht="12.75">
      <c r="C1642" s="192"/>
      <c r="D1642" s="192"/>
      <c r="E1642" s="192"/>
    </row>
    <row r="1643" spans="3:5" ht="12.75">
      <c r="C1643" s="192"/>
      <c r="D1643" s="192"/>
      <c r="E1643" s="192"/>
    </row>
    <row r="1644" spans="3:5" ht="12.75">
      <c r="C1644" s="192"/>
      <c r="D1644" s="192"/>
      <c r="E1644" s="192"/>
    </row>
    <row r="1645" spans="3:5" ht="12.75">
      <c r="C1645" s="192"/>
      <c r="D1645" s="192"/>
      <c r="E1645" s="192"/>
    </row>
    <row r="1646" spans="3:5" ht="12.75">
      <c r="C1646" s="192"/>
      <c r="D1646" s="192"/>
      <c r="E1646" s="192"/>
    </row>
    <row r="1647" spans="3:5" ht="12.75">
      <c r="C1647" s="192"/>
      <c r="D1647" s="192"/>
      <c r="E1647" s="192"/>
    </row>
    <row r="1648" spans="3:5" ht="12.75">
      <c r="C1648" s="192"/>
      <c r="D1648" s="192"/>
      <c r="E1648" s="192"/>
    </row>
    <row r="1649" spans="3:5" ht="12.75">
      <c r="C1649" s="192"/>
      <c r="D1649" s="192"/>
      <c r="E1649" s="192"/>
    </row>
    <row r="1650" spans="3:5" ht="12.75">
      <c r="C1650" s="192"/>
      <c r="D1650" s="192"/>
      <c r="E1650" s="192"/>
    </row>
    <row r="1651" spans="3:5" ht="12.75">
      <c r="C1651" s="192"/>
      <c r="D1651" s="192"/>
      <c r="E1651" s="192"/>
    </row>
    <row r="1652" spans="3:5" ht="12.75">
      <c r="C1652" s="192"/>
      <c r="D1652" s="192"/>
      <c r="E1652" s="192"/>
    </row>
    <row r="1653" spans="3:5" ht="12.75">
      <c r="C1653" s="192"/>
      <c r="D1653" s="192"/>
      <c r="E1653" s="192"/>
    </row>
    <row r="1654" spans="3:5" ht="12.75">
      <c r="C1654" s="192"/>
      <c r="D1654" s="192"/>
      <c r="E1654" s="192"/>
    </row>
    <row r="1655" spans="3:5" ht="12.75">
      <c r="C1655" s="192"/>
      <c r="D1655" s="192"/>
      <c r="E1655" s="192"/>
    </row>
    <row r="1656" spans="3:5" ht="12.75">
      <c r="C1656" s="192"/>
      <c r="D1656" s="192"/>
      <c r="E1656" s="192"/>
    </row>
    <row r="1657" spans="3:5" ht="12.75">
      <c r="C1657" s="192"/>
      <c r="D1657" s="192"/>
      <c r="E1657" s="192"/>
    </row>
    <row r="1658" spans="3:5" ht="12.75">
      <c r="C1658" s="192"/>
      <c r="D1658" s="192"/>
      <c r="E1658" s="192"/>
    </row>
    <row r="1659" spans="3:5" ht="12.75">
      <c r="C1659" s="192"/>
      <c r="D1659" s="192"/>
      <c r="E1659" s="192"/>
    </row>
    <row r="1660" spans="3:5" ht="12.75">
      <c r="C1660" s="192"/>
      <c r="D1660" s="192"/>
      <c r="E1660" s="192"/>
    </row>
    <row r="1661" spans="3:5" ht="12.75">
      <c r="C1661" s="192"/>
      <c r="D1661" s="192"/>
      <c r="E1661" s="192"/>
    </row>
    <row r="1662" spans="3:5" ht="12.75">
      <c r="C1662" s="192"/>
      <c r="D1662" s="192"/>
      <c r="E1662" s="192"/>
    </row>
    <row r="1663" spans="3:5" ht="12.75">
      <c r="C1663" s="192"/>
      <c r="D1663" s="192"/>
      <c r="E1663" s="192"/>
    </row>
    <row r="1664" spans="3:5" ht="12.75">
      <c r="C1664" s="192"/>
      <c r="D1664" s="192"/>
      <c r="E1664" s="192"/>
    </row>
    <row r="1665" spans="3:5" ht="12.75">
      <c r="C1665" s="192"/>
      <c r="D1665" s="192"/>
      <c r="E1665" s="192"/>
    </row>
    <row r="1666" spans="3:5" ht="12.75">
      <c r="C1666" s="192"/>
      <c r="D1666" s="192"/>
      <c r="E1666" s="192"/>
    </row>
    <row r="1667" spans="3:5" ht="12.75">
      <c r="C1667" s="192"/>
      <c r="D1667" s="192"/>
      <c r="E1667" s="192"/>
    </row>
    <row r="1668" spans="3:5" ht="12.75">
      <c r="C1668" s="192"/>
      <c r="D1668" s="192"/>
      <c r="E1668" s="192"/>
    </row>
    <row r="1669" spans="3:5" ht="12.75">
      <c r="C1669" s="192"/>
      <c r="D1669" s="192"/>
      <c r="E1669" s="192"/>
    </row>
    <row r="1670" spans="3:5" ht="12.75">
      <c r="C1670" s="192"/>
      <c r="D1670" s="192"/>
      <c r="E1670" s="192"/>
    </row>
    <row r="1671" spans="3:5" ht="12.75">
      <c r="C1671" s="192"/>
      <c r="D1671" s="192"/>
      <c r="E1671" s="192"/>
    </row>
    <row r="1672" spans="3:5" ht="12.75">
      <c r="C1672" s="192"/>
      <c r="D1672" s="192"/>
      <c r="E1672" s="192"/>
    </row>
    <row r="1673" spans="3:5" ht="12.75">
      <c r="C1673" s="192"/>
      <c r="D1673" s="192"/>
      <c r="E1673" s="192"/>
    </row>
    <row r="1674" spans="3:5" ht="12.75">
      <c r="C1674" s="192"/>
      <c r="D1674" s="192"/>
      <c r="E1674" s="192"/>
    </row>
    <row r="1675" spans="3:5" ht="12.75">
      <c r="C1675" s="192"/>
      <c r="D1675" s="192"/>
      <c r="E1675" s="192"/>
    </row>
    <row r="1676" spans="3:5" ht="12.75">
      <c r="C1676" s="192"/>
      <c r="D1676" s="192"/>
      <c r="E1676" s="192"/>
    </row>
    <row r="1677" spans="3:5" ht="12.75">
      <c r="C1677" s="192"/>
      <c r="D1677" s="192"/>
      <c r="E1677" s="192"/>
    </row>
    <row r="1678" spans="3:5" ht="12.75">
      <c r="C1678" s="192"/>
      <c r="D1678" s="192"/>
      <c r="E1678" s="192"/>
    </row>
    <row r="1679" spans="3:5" ht="12.75">
      <c r="C1679" s="192"/>
      <c r="D1679" s="192"/>
      <c r="E1679" s="192"/>
    </row>
    <row r="1680" spans="3:5" ht="12.75">
      <c r="C1680" s="192"/>
      <c r="D1680" s="192"/>
      <c r="E1680" s="192"/>
    </row>
    <row r="1681" spans="3:5" ht="12.75">
      <c r="C1681" s="192"/>
      <c r="D1681" s="192"/>
      <c r="E1681" s="192"/>
    </row>
    <row r="1682" spans="3:5" ht="12.75">
      <c r="C1682" s="192"/>
      <c r="D1682" s="192"/>
      <c r="E1682" s="192"/>
    </row>
    <row r="1683" spans="3:5" ht="12.75">
      <c r="C1683" s="192"/>
      <c r="D1683" s="192"/>
      <c r="E1683" s="192"/>
    </row>
    <row r="1684" spans="3:5" ht="12.75">
      <c r="C1684" s="192"/>
      <c r="D1684" s="192"/>
      <c r="E1684" s="192"/>
    </row>
    <row r="1685" spans="3:5" ht="12.75">
      <c r="C1685" s="192"/>
      <c r="D1685" s="192"/>
      <c r="E1685" s="192"/>
    </row>
    <row r="1686" spans="3:5" ht="12.75">
      <c r="C1686" s="192"/>
      <c r="D1686" s="192"/>
      <c r="E1686" s="192"/>
    </row>
    <row r="1687" spans="3:5" ht="12.75">
      <c r="C1687" s="192"/>
      <c r="D1687" s="192"/>
      <c r="E1687" s="192"/>
    </row>
    <row r="1688" spans="3:5" ht="12.75">
      <c r="C1688" s="192"/>
      <c r="D1688" s="192"/>
      <c r="E1688" s="192"/>
    </row>
    <row r="1689" spans="3:5" ht="12.75">
      <c r="C1689" s="192"/>
      <c r="D1689" s="192"/>
      <c r="E1689" s="192"/>
    </row>
    <row r="1690" spans="3:5" ht="12.75">
      <c r="C1690" s="192"/>
      <c r="D1690" s="192"/>
      <c r="E1690" s="192"/>
    </row>
    <row r="1691" spans="3:5" ht="12.75">
      <c r="C1691" s="192"/>
      <c r="D1691" s="192"/>
      <c r="E1691" s="192"/>
    </row>
    <row r="1692" spans="3:5" ht="12.75">
      <c r="C1692" s="192"/>
      <c r="D1692" s="192"/>
      <c r="E1692" s="192"/>
    </row>
    <row r="1693" spans="3:5" ht="12.75">
      <c r="C1693" s="192"/>
      <c r="D1693" s="192"/>
      <c r="E1693" s="192"/>
    </row>
    <row r="1694" spans="3:5" ht="12.75">
      <c r="C1694" s="192"/>
      <c r="D1694" s="192"/>
      <c r="E1694" s="192"/>
    </row>
    <row r="1695" spans="3:5" ht="12.75">
      <c r="C1695" s="192"/>
      <c r="D1695" s="192"/>
      <c r="E1695" s="192"/>
    </row>
    <row r="1696" spans="3:5" ht="12.75">
      <c r="C1696" s="192"/>
      <c r="D1696" s="192"/>
      <c r="E1696" s="192"/>
    </row>
    <row r="1697" spans="3:5" ht="12.75">
      <c r="C1697" s="192"/>
      <c r="D1697" s="192"/>
      <c r="E1697" s="192"/>
    </row>
    <row r="1698" spans="3:5" ht="12.75">
      <c r="C1698" s="192"/>
      <c r="D1698" s="192"/>
      <c r="E1698" s="192"/>
    </row>
    <row r="1699" spans="3:5" ht="12.75">
      <c r="C1699" s="192"/>
      <c r="D1699" s="192"/>
      <c r="E1699" s="192"/>
    </row>
    <row r="1700" spans="3:5" ht="12.75">
      <c r="C1700" s="192"/>
      <c r="D1700" s="192"/>
      <c r="E1700" s="192"/>
    </row>
    <row r="1701" spans="3:5" ht="12.75">
      <c r="C1701" s="192"/>
      <c r="D1701" s="192"/>
      <c r="E1701" s="192"/>
    </row>
    <row r="1702" spans="3:5" ht="12.75">
      <c r="C1702" s="192"/>
      <c r="D1702" s="192"/>
      <c r="E1702" s="192"/>
    </row>
    <row r="1703" spans="3:5" ht="12.75">
      <c r="C1703" s="192"/>
      <c r="D1703" s="192"/>
      <c r="E1703" s="192"/>
    </row>
    <row r="1704" spans="3:5" ht="12.75">
      <c r="C1704" s="192"/>
      <c r="D1704" s="192"/>
      <c r="E1704" s="192"/>
    </row>
    <row r="1705" spans="3:5" ht="12.75">
      <c r="C1705" s="192"/>
      <c r="D1705" s="192"/>
      <c r="E1705" s="192"/>
    </row>
    <row r="1706" spans="3:5" ht="12.75">
      <c r="C1706" s="192"/>
      <c r="D1706" s="192"/>
      <c r="E1706" s="192"/>
    </row>
    <row r="1707" spans="3:5" ht="12.75">
      <c r="C1707" s="192"/>
      <c r="D1707" s="192"/>
      <c r="E1707" s="192"/>
    </row>
    <row r="1708" spans="3:5" ht="12.75">
      <c r="C1708" s="192"/>
      <c r="D1708" s="192"/>
      <c r="E1708" s="192"/>
    </row>
    <row r="1709" spans="3:5" ht="12.75">
      <c r="C1709" s="192"/>
      <c r="D1709" s="192"/>
      <c r="E1709" s="192"/>
    </row>
    <row r="1710" spans="3:5" ht="12.75">
      <c r="C1710" s="192"/>
      <c r="D1710" s="192"/>
      <c r="E1710" s="192"/>
    </row>
    <row r="1711" spans="3:5" ht="12.75">
      <c r="C1711" s="192"/>
      <c r="D1711" s="192"/>
      <c r="E1711" s="192"/>
    </row>
    <row r="1712" spans="3:5" ht="12.75">
      <c r="C1712" s="192"/>
      <c r="D1712" s="192"/>
      <c r="E1712" s="192"/>
    </row>
    <row r="1713" spans="3:5" ht="12.75">
      <c r="C1713" s="192"/>
      <c r="D1713" s="192"/>
      <c r="E1713" s="192"/>
    </row>
    <row r="1714" spans="3:5" ht="12.75">
      <c r="C1714" s="192"/>
      <c r="D1714" s="192"/>
      <c r="E1714" s="192"/>
    </row>
    <row r="1715" spans="3:5" ht="12.75">
      <c r="C1715" s="192"/>
      <c r="D1715" s="192"/>
      <c r="E1715" s="192"/>
    </row>
    <row r="1716" spans="3:5" ht="12.75">
      <c r="C1716" s="192"/>
      <c r="D1716" s="192"/>
      <c r="E1716" s="192"/>
    </row>
    <row r="1717" spans="3:5" ht="12.75">
      <c r="C1717" s="192"/>
      <c r="D1717" s="192"/>
      <c r="E1717" s="192"/>
    </row>
    <row r="1718" spans="3:5" ht="12.75">
      <c r="C1718" s="192"/>
      <c r="D1718" s="192"/>
      <c r="E1718" s="192"/>
    </row>
    <row r="1719" spans="3:5" ht="12.75">
      <c r="C1719" s="192"/>
      <c r="D1719" s="192"/>
      <c r="E1719" s="192"/>
    </row>
    <row r="1720" spans="3:5" ht="12.75">
      <c r="C1720" s="192"/>
      <c r="D1720" s="192"/>
      <c r="E1720" s="192"/>
    </row>
    <row r="1721" spans="3:5" ht="12.75">
      <c r="C1721" s="192"/>
      <c r="D1721" s="192"/>
      <c r="E1721" s="192"/>
    </row>
    <row r="1722" spans="3:5" ht="12.75">
      <c r="C1722" s="192"/>
      <c r="D1722" s="192"/>
      <c r="E1722" s="192"/>
    </row>
    <row r="1723" spans="3:5" ht="12.75">
      <c r="C1723" s="192"/>
      <c r="D1723" s="192"/>
      <c r="E1723" s="192"/>
    </row>
    <row r="1724" spans="3:5" ht="12.75">
      <c r="C1724" s="192"/>
      <c r="D1724" s="192"/>
      <c r="E1724" s="192"/>
    </row>
    <row r="1725" spans="3:5" ht="12.75">
      <c r="C1725" s="192"/>
      <c r="D1725" s="192"/>
      <c r="E1725" s="192"/>
    </row>
    <row r="1726" spans="3:5" ht="12.75">
      <c r="C1726" s="192"/>
      <c r="D1726" s="192"/>
      <c r="E1726" s="192"/>
    </row>
    <row r="1727" spans="3:5" ht="12.75">
      <c r="C1727" s="192"/>
      <c r="D1727" s="192"/>
      <c r="E1727" s="192"/>
    </row>
    <row r="1728" spans="3:5" ht="12.75">
      <c r="C1728" s="192"/>
      <c r="D1728" s="192"/>
      <c r="E1728" s="192"/>
    </row>
    <row r="1729" spans="3:5" ht="12.75">
      <c r="C1729" s="192"/>
      <c r="D1729" s="192"/>
      <c r="E1729" s="192"/>
    </row>
    <row r="1730" spans="3:5" ht="12.75">
      <c r="C1730" s="192"/>
      <c r="D1730" s="192"/>
      <c r="E1730" s="192"/>
    </row>
    <row r="1731" spans="3:5" ht="12.75">
      <c r="C1731" s="192"/>
      <c r="D1731" s="192"/>
      <c r="E1731" s="192"/>
    </row>
    <row r="1732" spans="3:5" ht="12.75">
      <c r="C1732" s="192"/>
      <c r="D1732" s="192"/>
      <c r="E1732" s="192"/>
    </row>
    <row r="1733" spans="3:5" ht="12.75">
      <c r="C1733" s="192"/>
      <c r="D1733" s="192"/>
      <c r="E1733" s="192"/>
    </row>
    <row r="1734" spans="3:5" ht="12.75">
      <c r="C1734" s="192"/>
      <c r="D1734" s="192"/>
      <c r="E1734" s="192"/>
    </row>
    <row r="1735" spans="3:5" ht="12.75">
      <c r="C1735" s="192"/>
      <c r="D1735" s="192"/>
      <c r="E1735" s="192"/>
    </row>
    <row r="1736" spans="3:5" ht="12.75">
      <c r="C1736" s="192"/>
      <c r="D1736" s="192"/>
      <c r="E1736" s="192"/>
    </row>
    <row r="1737" spans="3:5" ht="12.75">
      <c r="C1737" s="192"/>
      <c r="D1737" s="192"/>
      <c r="E1737" s="192"/>
    </row>
    <row r="1738" spans="3:5" ht="12.75">
      <c r="C1738" s="192"/>
      <c r="D1738" s="192"/>
      <c r="E1738" s="192"/>
    </row>
    <row r="1739" spans="3:5" ht="12.75">
      <c r="C1739" s="192"/>
      <c r="D1739" s="192"/>
      <c r="E1739" s="192"/>
    </row>
    <row r="1740" spans="3:5" ht="12.75">
      <c r="C1740" s="192"/>
      <c r="D1740" s="192"/>
      <c r="E1740" s="192"/>
    </row>
    <row r="1741" spans="3:5" ht="12.75">
      <c r="C1741" s="192"/>
      <c r="D1741" s="192"/>
      <c r="E1741" s="192"/>
    </row>
    <row r="1742" spans="3:5" ht="12.75">
      <c r="C1742" s="192"/>
      <c r="D1742" s="192"/>
      <c r="E1742" s="192"/>
    </row>
    <row r="1743" spans="3:5" ht="12.75">
      <c r="C1743" s="192"/>
      <c r="D1743" s="192"/>
      <c r="E1743" s="192"/>
    </row>
    <row r="1744" spans="3:5" ht="12.75">
      <c r="C1744" s="192"/>
      <c r="D1744" s="192"/>
      <c r="E1744" s="192"/>
    </row>
    <row r="1745" spans="3:5" ht="12.75">
      <c r="C1745" s="192"/>
      <c r="D1745" s="192"/>
      <c r="E1745" s="192"/>
    </row>
    <row r="1746" spans="3:5" ht="12.75">
      <c r="C1746" s="192"/>
      <c r="D1746" s="192"/>
      <c r="E1746" s="192"/>
    </row>
    <row r="1747" spans="3:5" ht="12.75">
      <c r="C1747" s="192"/>
      <c r="D1747" s="192"/>
      <c r="E1747" s="192"/>
    </row>
    <row r="1748" spans="3:5" ht="12.75">
      <c r="C1748" s="192"/>
      <c r="D1748" s="192"/>
      <c r="E1748" s="192"/>
    </row>
    <row r="1749" spans="3:5" ht="12.75">
      <c r="C1749" s="192"/>
      <c r="D1749" s="192"/>
      <c r="E1749" s="192"/>
    </row>
    <row r="1750" spans="3:5" ht="12.75">
      <c r="C1750" s="192"/>
      <c r="D1750" s="192"/>
      <c r="E1750" s="192"/>
    </row>
    <row r="1751" spans="3:5" ht="12.75">
      <c r="C1751" s="192"/>
      <c r="D1751" s="192"/>
      <c r="E1751" s="192"/>
    </row>
    <row r="1752" spans="3:5" ht="12.75">
      <c r="C1752" s="192"/>
      <c r="D1752" s="192"/>
      <c r="E1752" s="192"/>
    </row>
    <row r="1753" spans="3:5" ht="12.75">
      <c r="C1753" s="192"/>
      <c r="D1753" s="192"/>
      <c r="E1753" s="192"/>
    </row>
    <row r="1754" spans="3:5" ht="12.75">
      <c r="C1754" s="192"/>
      <c r="D1754" s="192"/>
      <c r="E1754" s="192"/>
    </row>
    <row r="1755" spans="3:5" ht="12.75">
      <c r="C1755" s="192"/>
      <c r="D1755" s="192"/>
      <c r="E1755" s="192"/>
    </row>
    <row r="1756" spans="3:5" ht="12.75">
      <c r="C1756" s="192"/>
      <c r="D1756" s="192"/>
      <c r="E1756" s="192"/>
    </row>
    <row r="1757" spans="3:5" ht="12.75">
      <c r="C1757" s="192"/>
      <c r="D1757" s="192"/>
      <c r="E1757" s="192"/>
    </row>
    <row r="1758" spans="3:5" ht="12.75">
      <c r="C1758" s="192"/>
      <c r="D1758" s="192"/>
      <c r="E1758" s="192"/>
    </row>
    <row r="1759" spans="3:5" ht="12.75">
      <c r="C1759" s="192"/>
      <c r="D1759" s="192"/>
      <c r="E1759" s="192"/>
    </row>
    <row r="1760" spans="3:5" ht="12.75">
      <c r="C1760" s="192"/>
      <c r="D1760" s="192"/>
      <c r="E1760" s="192"/>
    </row>
    <row r="1761" spans="3:5" ht="12.75">
      <c r="C1761" s="192"/>
      <c r="D1761" s="192"/>
      <c r="E1761" s="192"/>
    </row>
    <row r="1762" spans="3:5" ht="12.75">
      <c r="C1762" s="192"/>
      <c r="D1762" s="192"/>
      <c r="E1762" s="192"/>
    </row>
    <row r="1763" spans="3:5" ht="12.75">
      <c r="C1763" s="192"/>
      <c r="D1763" s="192"/>
      <c r="E1763" s="192"/>
    </row>
    <row r="1764" spans="3:5" ht="12.75">
      <c r="C1764" s="192"/>
      <c r="D1764" s="192"/>
      <c r="E1764" s="192"/>
    </row>
    <row r="1765" spans="3:5" ht="12.75">
      <c r="C1765" s="192"/>
      <c r="D1765" s="192"/>
      <c r="E1765" s="192"/>
    </row>
    <row r="1766" spans="3:5" ht="12.75">
      <c r="C1766" s="192"/>
      <c r="D1766" s="192"/>
      <c r="E1766" s="192"/>
    </row>
    <row r="1767" spans="3:5" ht="12.75">
      <c r="C1767" s="192"/>
      <c r="D1767" s="192"/>
      <c r="E1767" s="192"/>
    </row>
    <row r="1768" spans="3:5" ht="12.75">
      <c r="C1768" s="192"/>
      <c r="D1768" s="192"/>
      <c r="E1768" s="192"/>
    </row>
    <row r="1769" spans="3:5" ht="12.75">
      <c r="C1769" s="192"/>
      <c r="D1769" s="192"/>
      <c r="E1769" s="192"/>
    </row>
    <row r="1770" spans="3:5" ht="12.75">
      <c r="C1770" s="192"/>
      <c r="D1770" s="192"/>
      <c r="E1770" s="192"/>
    </row>
    <row r="1771" spans="3:5" ht="12.75">
      <c r="C1771" s="192"/>
      <c r="D1771" s="192"/>
      <c r="E1771" s="192"/>
    </row>
    <row r="1772" spans="3:5" ht="12.75">
      <c r="C1772" s="192"/>
      <c r="D1772" s="192"/>
      <c r="E1772" s="192"/>
    </row>
    <row r="1773" spans="3:5" ht="12.75">
      <c r="C1773" s="192"/>
      <c r="D1773" s="192"/>
      <c r="E1773" s="192"/>
    </row>
    <row r="1774" spans="3:5" ht="12.75">
      <c r="C1774" s="192"/>
      <c r="D1774" s="192"/>
      <c r="E1774" s="192"/>
    </row>
    <row r="1775" spans="3:5" ht="12.75">
      <c r="C1775" s="192"/>
      <c r="D1775" s="192"/>
      <c r="E1775" s="192"/>
    </row>
    <row r="1776" spans="3:5" ht="12.75">
      <c r="C1776" s="192"/>
      <c r="D1776" s="192"/>
      <c r="E1776" s="192"/>
    </row>
    <row r="1777" spans="3:5" ht="12.75">
      <c r="C1777" s="192"/>
      <c r="D1777" s="192"/>
      <c r="E1777" s="192"/>
    </row>
    <row r="1778" spans="3:5" ht="12.75">
      <c r="C1778" s="192"/>
      <c r="D1778" s="192"/>
      <c r="E1778" s="192"/>
    </row>
    <row r="1779" spans="3:5" ht="12.75">
      <c r="C1779" s="192"/>
      <c r="D1779" s="192"/>
      <c r="E1779" s="192"/>
    </row>
    <row r="1780" spans="3:5" ht="12.75">
      <c r="C1780" s="192"/>
      <c r="D1780" s="192"/>
      <c r="E1780" s="192"/>
    </row>
    <row r="1781" spans="3:5" ht="12.75">
      <c r="C1781" s="192"/>
      <c r="D1781" s="192"/>
      <c r="E1781" s="192"/>
    </row>
    <row r="1782" spans="3:5" ht="12.75">
      <c r="C1782" s="192"/>
      <c r="D1782" s="192"/>
      <c r="E1782" s="192"/>
    </row>
    <row r="1783" spans="3:5" ht="12.75">
      <c r="C1783" s="192"/>
      <c r="D1783" s="192"/>
      <c r="E1783" s="192"/>
    </row>
    <row r="1784" spans="3:5" ht="12.75">
      <c r="C1784" s="192"/>
      <c r="D1784" s="192"/>
      <c r="E1784" s="192"/>
    </row>
    <row r="1785" spans="3:5" ht="12.75">
      <c r="C1785" s="192"/>
      <c r="D1785" s="192"/>
      <c r="E1785" s="192"/>
    </row>
    <row r="1786" spans="3:5" ht="12.75">
      <c r="C1786" s="192"/>
      <c r="D1786" s="192"/>
      <c r="E1786" s="192"/>
    </row>
    <row r="1787" spans="3:5" ht="12.75">
      <c r="C1787" s="192"/>
      <c r="D1787" s="192"/>
      <c r="E1787" s="192"/>
    </row>
    <row r="1788" spans="3:5" ht="12.75">
      <c r="C1788" s="192"/>
      <c r="D1788" s="192"/>
      <c r="E1788" s="192"/>
    </row>
    <row r="1789" spans="3:5" ht="12.75">
      <c r="C1789" s="192"/>
      <c r="D1789" s="192"/>
      <c r="E1789" s="192"/>
    </row>
    <row r="1790" spans="3:5" ht="12.75">
      <c r="C1790" s="192"/>
      <c r="D1790" s="192"/>
      <c r="E1790" s="192"/>
    </row>
    <row r="1791" spans="3:5" ht="12.75">
      <c r="C1791" s="192"/>
      <c r="D1791" s="192"/>
      <c r="E1791" s="192"/>
    </row>
    <row r="1792" spans="3:5" ht="12.75">
      <c r="C1792" s="192"/>
      <c r="D1792" s="192"/>
      <c r="E1792" s="192"/>
    </row>
    <row r="1793" spans="3:5" ht="12.75">
      <c r="C1793" s="192"/>
      <c r="D1793" s="192"/>
      <c r="E1793" s="192"/>
    </row>
    <row r="1794" spans="3:5" ht="12.75">
      <c r="C1794" s="192"/>
      <c r="D1794" s="192"/>
      <c r="E1794" s="192"/>
    </row>
    <row r="1795" spans="3:5" ht="12.75">
      <c r="C1795" s="192"/>
      <c r="D1795" s="192"/>
      <c r="E1795" s="192"/>
    </row>
    <row r="1796" spans="3:5" ht="12.75">
      <c r="C1796" s="192"/>
      <c r="D1796" s="192"/>
      <c r="E1796" s="192"/>
    </row>
    <row r="1797" spans="3:5" ht="12.75">
      <c r="C1797" s="192"/>
      <c r="D1797" s="192"/>
      <c r="E1797" s="192"/>
    </row>
    <row r="1798" spans="3:5" ht="12.75">
      <c r="C1798" s="192"/>
      <c r="D1798" s="192"/>
      <c r="E1798" s="192"/>
    </row>
    <row r="1799" spans="3:5" ht="12.75">
      <c r="C1799" s="192"/>
      <c r="D1799" s="192"/>
      <c r="E1799" s="192"/>
    </row>
    <row r="1800" spans="3:5" ht="12.75">
      <c r="C1800" s="192"/>
      <c r="D1800" s="192"/>
      <c r="E1800" s="192"/>
    </row>
    <row r="1801" spans="3:5" ht="12.75">
      <c r="C1801" s="192"/>
      <c r="D1801" s="192"/>
      <c r="E1801" s="192"/>
    </row>
    <row r="1802" spans="3:5" ht="12.75">
      <c r="C1802" s="192"/>
      <c r="D1802" s="192"/>
      <c r="E1802" s="192"/>
    </row>
    <row r="1803" spans="3:5" ht="12.75">
      <c r="C1803" s="192"/>
      <c r="D1803" s="192"/>
      <c r="E1803" s="192"/>
    </row>
    <row r="1804" spans="3:5" ht="12.75">
      <c r="C1804" s="192"/>
      <c r="D1804" s="192"/>
      <c r="E1804" s="192"/>
    </row>
    <row r="1805" spans="3:5" ht="12.75">
      <c r="C1805" s="192"/>
      <c r="D1805" s="192"/>
      <c r="E1805" s="192"/>
    </row>
    <row r="1806" spans="3:5" ht="12.75">
      <c r="C1806" s="192"/>
      <c r="D1806" s="192"/>
      <c r="E1806" s="192"/>
    </row>
    <row r="1807" spans="3:5" ht="12.75">
      <c r="C1807" s="192"/>
      <c r="D1807" s="192"/>
      <c r="E1807" s="192"/>
    </row>
    <row r="1808" spans="3:5" ht="12.75">
      <c r="C1808" s="192"/>
      <c r="D1808" s="192"/>
      <c r="E1808" s="192"/>
    </row>
    <row r="1809" spans="3:5" ht="12.75">
      <c r="C1809" s="192"/>
      <c r="D1809" s="192"/>
      <c r="E1809" s="192"/>
    </row>
    <row r="1810" spans="3:5" ht="12.75">
      <c r="C1810" s="192"/>
      <c r="D1810" s="192"/>
      <c r="E1810" s="192"/>
    </row>
    <row r="1811" spans="3:5" ht="12.75">
      <c r="C1811" s="192"/>
      <c r="D1811" s="192"/>
      <c r="E1811" s="192"/>
    </row>
    <row r="1812" spans="3:5" ht="12.75">
      <c r="C1812" s="192"/>
      <c r="D1812" s="192"/>
      <c r="E1812" s="192"/>
    </row>
    <row r="1813" spans="3:5" ht="12.75">
      <c r="C1813" s="192"/>
      <c r="D1813" s="192"/>
      <c r="E1813" s="192"/>
    </row>
    <row r="1814" spans="3:5" ht="12.75">
      <c r="C1814" s="192"/>
      <c r="D1814" s="192"/>
      <c r="E1814" s="192"/>
    </row>
    <row r="1815" spans="3:5" ht="12.75">
      <c r="C1815" s="192"/>
      <c r="D1815" s="192"/>
      <c r="E1815" s="192"/>
    </row>
    <row r="1816" spans="3:5" ht="12.75">
      <c r="C1816" s="192"/>
      <c r="D1816" s="192"/>
      <c r="E1816" s="192"/>
    </row>
    <row r="1817" spans="3:5" ht="12.75">
      <c r="C1817" s="192"/>
      <c r="D1817" s="192"/>
      <c r="E1817" s="192"/>
    </row>
    <row r="1818" spans="3:5" ht="12.75">
      <c r="C1818" s="192"/>
      <c r="D1818" s="192"/>
      <c r="E1818" s="192"/>
    </row>
    <row r="1819" spans="3:5" ht="12.75">
      <c r="C1819" s="192"/>
      <c r="D1819" s="192"/>
      <c r="E1819" s="192"/>
    </row>
    <row r="1820" spans="3:5" ht="12.75">
      <c r="C1820" s="192"/>
      <c r="D1820" s="192"/>
      <c r="E1820" s="192"/>
    </row>
    <row r="1821" spans="3:5" ht="12.75">
      <c r="C1821" s="192"/>
      <c r="D1821" s="192"/>
      <c r="E1821" s="192"/>
    </row>
    <row r="1822" spans="3:5" ht="12.75">
      <c r="C1822" s="192"/>
      <c r="D1822" s="192"/>
      <c r="E1822" s="192"/>
    </row>
    <row r="1823" spans="3:5" ht="12.75">
      <c r="C1823" s="192"/>
      <c r="D1823" s="192"/>
      <c r="E1823" s="192"/>
    </row>
    <row r="1824" spans="3:5" ht="12.75">
      <c r="C1824" s="192"/>
      <c r="D1824" s="192"/>
      <c r="E1824" s="192"/>
    </row>
    <row r="1825" spans="3:5" ht="12.75">
      <c r="C1825" s="192"/>
      <c r="D1825" s="192"/>
      <c r="E1825" s="192"/>
    </row>
    <row r="1826" spans="3:5" ht="12.75">
      <c r="C1826" s="192"/>
      <c r="D1826" s="192"/>
      <c r="E1826" s="192"/>
    </row>
    <row r="1827" spans="3:5" ht="12.75">
      <c r="C1827" s="192"/>
      <c r="D1827" s="192"/>
      <c r="E1827" s="192"/>
    </row>
    <row r="1828" spans="3:5" ht="12.75">
      <c r="C1828" s="192"/>
      <c r="D1828" s="192"/>
      <c r="E1828" s="192"/>
    </row>
    <row r="1829" spans="3:5" ht="12.75">
      <c r="C1829" s="192"/>
      <c r="D1829" s="192"/>
      <c r="E1829" s="192"/>
    </row>
    <row r="1830" spans="3:5" ht="12.75">
      <c r="C1830" s="192"/>
      <c r="D1830" s="192"/>
      <c r="E1830" s="192"/>
    </row>
    <row r="1831" spans="3:5" ht="12.75">
      <c r="C1831" s="192"/>
      <c r="D1831" s="192"/>
      <c r="E1831" s="192"/>
    </row>
    <row r="1832" spans="3:5" ht="12.75">
      <c r="C1832" s="192"/>
      <c r="D1832" s="192"/>
      <c r="E1832" s="192"/>
    </row>
    <row r="1833" spans="3:5" ht="12.75">
      <c r="C1833" s="192"/>
      <c r="D1833" s="192"/>
      <c r="E1833" s="192"/>
    </row>
    <row r="1834" spans="3:5" ht="12.75">
      <c r="C1834" s="192"/>
      <c r="D1834" s="192"/>
      <c r="E1834" s="192"/>
    </row>
    <row r="1835" spans="3:5" ht="12.75">
      <c r="C1835" s="192"/>
      <c r="D1835" s="192"/>
      <c r="E1835" s="192"/>
    </row>
    <row r="1836" spans="3:5" ht="12.75">
      <c r="C1836" s="192"/>
      <c r="D1836" s="192"/>
      <c r="E1836" s="192"/>
    </row>
    <row r="1837" spans="3:5" ht="12.75">
      <c r="C1837" s="192"/>
      <c r="D1837" s="192"/>
      <c r="E1837" s="192"/>
    </row>
    <row r="1838" spans="3:5" ht="12.75">
      <c r="C1838" s="192"/>
      <c r="D1838" s="192"/>
      <c r="E1838" s="192"/>
    </row>
    <row r="1839" spans="3:5" ht="12.75">
      <c r="C1839" s="192"/>
      <c r="D1839" s="192"/>
      <c r="E1839" s="192"/>
    </row>
    <row r="1840" spans="3:5" ht="12.75">
      <c r="C1840" s="192"/>
      <c r="D1840" s="192"/>
      <c r="E1840" s="192"/>
    </row>
    <row r="1841" spans="3:5" ht="12.75">
      <c r="C1841" s="192"/>
      <c r="D1841" s="192"/>
      <c r="E1841" s="192"/>
    </row>
    <row r="1842" spans="3:5" ht="12.75">
      <c r="C1842" s="192"/>
      <c r="D1842" s="192"/>
      <c r="E1842" s="192"/>
    </row>
    <row r="1843" spans="3:5" ht="12.75">
      <c r="C1843" s="192"/>
      <c r="D1843" s="192"/>
      <c r="E1843" s="192"/>
    </row>
    <row r="1844" spans="3:5" ht="12.75">
      <c r="C1844" s="192"/>
      <c r="D1844" s="192"/>
      <c r="E1844" s="192"/>
    </row>
    <row r="1845" spans="3:5" ht="12.75">
      <c r="C1845" s="192"/>
      <c r="D1845" s="192"/>
      <c r="E1845" s="192"/>
    </row>
    <row r="1846" spans="3:5" ht="12.75">
      <c r="C1846" s="192"/>
      <c r="D1846" s="192"/>
      <c r="E1846" s="192"/>
    </row>
    <row r="1847" spans="3:5" ht="12.75">
      <c r="C1847" s="192"/>
      <c r="D1847" s="192"/>
      <c r="E1847" s="192"/>
    </row>
    <row r="1848" spans="3:5" ht="12.75">
      <c r="C1848" s="192"/>
      <c r="D1848" s="192"/>
      <c r="E1848" s="192"/>
    </row>
    <row r="1849" spans="3:5" ht="12.75">
      <c r="C1849" s="192"/>
      <c r="D1849" s="192"/>
      <c r="E1849" s="192"/>
    </row>
    <row r="1850" spans="3:5" ht="12.75">
      <c r="C1850" s="192"/>
      <c r="D1850" s="192"/>
      <c r="E1850" s="192"/>
    </row>
    <row r="1851" spans="3:5" ht="12.75">
      <c r="C1851" s="192"/>
      <c r="D1851" s="192"/>
      <c r="E1851" s="192"/>
    </row>
    <row r="1852" spans="3:5" ht="12.75">
      <c r="C1852" s="192"/>
      <c r="D1852" s="192"/>
      <c r="E1852" s="192"/>
    </row>
    <row r="1853" spans="3:5" ht="12.75">
      <c r="C1853" s="192"/>
      <c r="D1853" s="192"/>
      <c r="E1853" s="192"/>
    </row>
    <row r="1854" spans="3:5" ht="12.75">
      <c r="C1854" s="192"/>
      <c r="D1854" s="192"/>
      <c r="E1854" s="192"/>
    </row>
    <row r="1855" spans="3:5" ht="12.75">
      <c r="C1855" s="192"/>
      <c r="D1855" s="192"/>
      <c r="E1855" s="192"/>
    </row>
    <row r="1856" spans="3:5" ht="12.75">
      <c r="C1856" s="192"/>
      <c r="D1856" s="192"/>
      <c r="E1856" s="192"/>
    </row>
    <row r="1857" spans="3:5" ht="12.75">
      <c r="C1857" s="192"/>
      <c r="D1857" s="192"/>
      <c r="E1857" s="192"/>
    </row>
    <row r="1858" spans="3:5" ht="12.75">
      <c r="C1858" s="192"/>
      <c r="D1858" s="192"/>
      <c r="E1858" s="192"/>
    </row>
    <row r="1859" spans="3:5" ht="12.75">
      <c r="C1859" s="192"/>
      <c r="D1859" s="192"/>
      <c r="E1859" s="192"/>
    </row>
    <row r="1860" spans="3:5" ht="12.75">
      <c r="C1860" s="192"/>
      <c r="D1860" s="192"/>
      <c r="E1860" s="192"/>
    </row>
    <row r="1861" spans="3:5" ht="12.75">
      <c r="C1861" s="192"/>
      <c r="D1861" s="192"/>
      <c r="E1861" s="192"/>
    </row>
    <row r="1862" spans="3:5" ht="12.75">
      <c r="C1862" s="192"/>
      <c r="D1862" s="192"/>
      <c r="E1862" s="192"/>
    </row>
    <row r="1863" spans="3:5" ht="12.75">
      <c r="C1863" s="192"/>
      <c r="D1863" s="192"/>
      <c r="E1863" s="192"/>
    </row>
    <row r="1864" spans="3:5" ht="12.75">
      <c r="C1864" s="192"/>
      <c r="D1864" s="192"/>
      <c r="E1864" s="192"/>
    </row>
    <row r="1865" spans="3:5" ht="12.75">
      <c r="C1865" s="192"/>
      <c r="D1865" s="192"/>
      <c r="E1865" s="192"/>
    </row>
    <row r="1866" spans="3:5" ht="12.75">
      <c r="C1866" s="192"/>
      <c r="D1866" s="192"/>
      <c r="E1866" s="192"/>
    </row>
    <row r="1867" spans="3:5" ht="12.75">
      <c r="C1867" s="192"/>
      <c r="D1867" s="192"/>
      <c r="E1867" s="192"/>
    </row>
    <row r="1868" spans="3:5" ht="12.75">
      <c r="C1868" s="192"/>
      <c r="D1868" s="192"/>
      <c r="E1868" s="192"/>
    </row>
    <row r="1869" spans="3:5" ht="12.75">
      <c r="C1869" s="192"/>
      <c r="D1869" s="192"/>
      <c r="E1869" s="192"/>
    </row>
    <row r="1870" spans="3:5" ht="12.75">
      <c r="C1870" s="192"/>
      <c r="D1870" s="192"/>
      <c r="E1870" s="192"/>
    </row>
    <row r="1871" spans="3:5" ht="12.75">
      <c r="C1871" s="192"/>
      <c r="D1871" s="192"/>
      <c r="E1871" s="192"/>
    </row>
    <row r="1872" spans="3:5" ht="12.75">
      <c r="C1872" s="192"/>
      <c r="D1872" s="192"/>
      <c r="E1872" s="192"/>
    </row>
    <row r="1873" spans="3:5" ht="12.75">
      <c r="C1873" s="192"/>
      <c r="D1873" s="192"/>
      <c r="E1873" s="192"/>
    </row>
    <row r="1874" spans="3:5" ht="12.75">
      <c r="C1874" s="192"/>
      <c r="D1874" s="192"/>
      <c r="E1874" s="192"/>
    </row>
    <row r="1875" spans="3:5" ht="12.75">
      <c r="C1875" s="192"/>
      <c r="D1875" s="192"/>
      <c r="E1875" s="192"/>
    </row>
    <row r="1876" spans="3:5" ht="12.75">
      <c r="C1876" s="192"/>
      <c r="D1876" s="192"/>
      <c r="E1876" s="192"/>
    </row>
    <row r="1877" spans="3:5" ht="12.75">
      <c r="C1877" s="192"/>
      <c r="D1877" s="192"/>
      <c r="E1877" s="192"/>
    </row>
    <row r="1878" spans="3:5" ht="12.75">
      <c r="C1878" s="192"/>
      <c r="D1878" s="192"/>
      <c r="E1878" s="192"/>
    </row>
    <row r="1879" spans="3:5" ht="12.75">
      <c r="C1879" s="192"/>
      <c r="D1879" s="192"/>
      <c r="E1879" s="192"/>
    </row>
    <row r="1880" spans="3:5" ht="12.75">
      <c r="C1880" s="192"/>
      <c r="D1880" s="192"/>
      <c r="E1880" s="192"/>
    </row>
    <row r="1881" spans="3:5" ht="12.75">
      <c r="C1881" s="192"/>
      <c r="D1881" s="192"/>
      <c r="E1881" s="192"/>
    </row>
    <row r="1882" spans="3:5" ht="12.75">
      <c r="C1882" s="192"/>
      <c r="D1882" s="192"/>
      <c r="E1882" s="192"/>
    </row>
    <row r="1883" spans="3:5" ht="12.75">
      <c r="C1883" s="192"/>
      <c r="D1883" s="192"/>
      <c r="E1883" s="192"/>
    </row>
    <row r="1884" spans="3:5" ht="12.75">
      <c r="C1884" s="192"/>
      <c r="D1884" s="192"/>
      <c r="E1884" s="192"/>
    </row>
    <row r="1885" spans="3:5" ht="12.75">
      <c r="C1885" s="192"/>
      <c r="D1885" s="192"/>
      <c r="E1885" s="192"/>
    </row>
    <row r="1886" spans="3:5" ht="12.75">
      <c r="C1886" s="192"/>
      <c r="D1886" s="192"/>
      <c r="E1886" s="192"/>
    </row>
    <row r="1887" spans="3:5" ht="12.75">
      <c r="C1887" s="192"/>
      <c r="D1887" s="192"/>
      <c r="E1887" s="192"/>
    </row>
    <row r="1888" spans="3:5" ht="12.75">
      <c r="C1888" s="192"/>
      <c r="D1888" s="192"/>
      <c r="E1888" s="192"/>
    </row>
    <row r="1889" spans="3:5" ht="12.75">
      <c r="C1889" s="192"/>
      <c r="D1889" s="192"/>
      <c r="E1889" s="192"/>
    </row>
    <row r="1890" spans="3:5" ht="12.75">
      <c r="C1890" s="192"/>
      <c r="D1890" s="192"/>
      <c r="E1890" s="192"/>
    </row>
    <row r="1891" spans="3:5" ht="12.75">
      <c r="C1891" s="192"/>
      <c r="D1891" s="192"/>
      <c r="E1891" s="192"/>
    </row>
    <row r="1892" spans="3:5" ht="12.75">
      <c r="C1892" s="192"/>
      <c r="D1892" s="192"/>
      <c r="E1892" s="192"/>
    </row>
    <row r="1893" spans="3:5" ht="12.75">
      <c r="C1893" s="192"/>
      <c r="D1893" s="192"/>
      <c r="E1893" s="192"/>
    </row>
    <row r="1894" spans="3:5" ht="12.75">
      <c r="C1894" s="192"/>
      <c r="D1894" s="192"/>
      <c r="E1894" s="192"/>
    </row>
    <row r="1895" spans="3:5" ht="12.75">
      <c r="C1895" s="192"/>
      <c r="D1895" s="192"/>
      <c r="E1895" s="192"/>
    </row>
    <row r="1896" spans="3:5" ht="12.75">
      <c r="C1896" s="192"/>
      <c r="D1896" s="192"/>
      <c r="E1896" s="192"/>
    </row>
    <row r="1897" spans="3:5" ht="12.75">
      <c r="C1897" s="192"/>
      <c r="D1897" s="192"/>
      <c r="E1897" s="192"/>
    </row>
    <row r="1898" spans="3:5" ht="12.75">
      <c r="C1898" s="192"/>
      <c r="D1898" s="192"/>
      <c r="E1898" s="192"/>
    </row>
    <row r="1899" spans="3:5" ht="12.75">
      <c r="C1899" s="192"/>
      <c r="D1899" s="192"/>
      <c r="E1899" s="192"/>
    </row>
    <row r="1900" spans="3:5" ht="12.75">
      <c r="C1900" s="192"/>
      <c r="D1900" s="192"/>
      <c r="E1900" s="192"/>
    </row>
    <row r="1901" spans="3:5" ht="12.75">
      <c r="C1901" s="192"/>
      <c r="D1901" s="192"/>
      <c r="E1901" s="192"/>
    </row>
    <row r="1902" spans="3:5" ht="12.75">
      <c r="C1902" s="192"/>
      <c r="D1902" s="192"/>
      <c r="E1902" s="192"/>
    </row>
    <row r="1903" spans="3:5" ht="12.75">
      <c r="C1903" s="192"/>
      <c r="D1903" s="192"/>
      <c r="E1903" s="192"/>
    </row>
    <row r="1904" spans="3:5" ht="12.75">
      <c r="C1904" s="192"/>
      <c r="D1904" s="192"/>
      <c r="E1904" s="192"/>
    </row>
    <row r="1905" spans="3:5" ht="12.75">
      <c r="C1905" s="192"/>
      <c r="D1905" s="192"/>
      <c r="E1905" s="192"/>
    </row>
    <row r="1906" spans="3:5" ht="12.75">
      <c r="C1906" s="192"/>
      <c r="D1906" s="192"/>
      <c r="E1906" s="192"/>
    </row>
    <row r="1907" spans="3:5" ht="12.75">
      <c r="C1907" s="192"/>
      <c r="D1907" s="192"/>
      <c r="E1907" s="192"/>
    </row>
    <row r="1908" spans="3:5" ht="12.75">
      <c r="C1908" s="192"/>
      <c r="D1908" s="192"/>
      <c r="E1908" s="192"/>
    </row>
    <row r="1909" spans="3:5" ht="12.75">
      <c r="C1909" s="192"/>
      <c r="D1909" s="192"/>
      <c r="E1909" s="192"/>
    </row>
    <row r="1910" spans="3:5" ht="12.75">
      <c r="C1910" s="192"/>
      <c r="D1910" s="192"/>
      <c r="E1910" s="192"/>
    </row>
    <row r="1911" spans="3:5" ht="12.75">
      <c r="C1911" s="192"/>
      <c r="D1911" s="192"/>
      <c r="E1911" s="192"/>
    </row>
    <row r="1912" spans="3:5" ht="12.75">
      <c r="C1912" s="192"/>
      <c r="D1912" s="192"/>
      <c r="E1912" s="192"/>
    </row>
    <row r="1913" spans="3:5" ht="12.75">
      <c r="C1913" s="192"/>
      <c r="D1913" s="192"/>
      <c r="E1913" s="192"/>
    </row>
    <row r="1914" spans="3:5" ht="12.75">
      <c r="C1914" s="192"/>
      <c r="D1914" s="192"/>
      <c r="E1914" s="192"/>
    </row>
    <row r="1915" spans="3:5" ht="12.75">
      <c r="C1915" s="192"/>
      <c r="D1915" s="192"/>
      <c r="E1915" s="192"/>
    </row>
    <row r="1916" spans="3:5" ht="12.75">
      <c r="C1916" s="192"/>
      <c r="D1916" s="192"/>
      <c r="E1916" s="192"/>
    </row>
    <row r="1917" spans="3:5" ht="12.75">
      <c r="C1917" s="192"/>
      <c r="D1917" s="192"/>
      <c r="E1917" s="192"/>
    </row>
    <row r="1918" spans="3:5" ht="12.75">
      <c r="C1918" s="192"/>
      <c r="D1918" s="192"/>
      <c r="E1918" s="192"/>
    </row>
    <row r="1919" spans="3:5" ht="12.75">
      <c r="C1919" s="192"/>
      <c r="D1919" s="192"/>
      <c r="E1919" s="192"/>
    </row>
    <row r="1920" spans="3:5" ht="12.75">
      <c r="C1920" s="192"/>
      <c r="D1920" s="192"/>
      <c r="E1920" s="192"/>
    </row>
    <row r="1921" spans="3:5" ht="12.75">
      <c r="C1921" s="192"/>
      <c r="D1921" s="192"/>
      <c r="E1921" s="192"/>
    </row>
    <row r="1922" spans="3:5" ht="12.75">
      <c r="C1922" s="192"/>
      <c r="D1922" s="192"/>
      <c r="E1922" s="192"/>
    </row>
    <row r="1923" spans="3:5" ht="12.75">
      <c r="C1923" s="192"/>
      <c r="D1923" s="192"/>
      <c r="E1923" s="192"/>
    </row>
    <row r="1924" spans="3:5" ht="12.75">
      <c r="C1924" s="192"/>
      <c r="D1924" s="192"/>
      <c r="E1924" s="192"/>
    </row>
    <row r="1925" spans="3:5" ht="12.75">
      <c r="C1925" s="192"/>
      <c r="D1925" s="192"/>
      <c r="E1925" s="192"/>
    </row>
    <row r="1926" spans="3:5" ht="12.75">
      <c r="C1926" s="192"/>
      <c r="D1926" s="192"/>
      <c r="E1926" s="192"/>
    </row>
    <row r="1927" spans="3:5" ht="12.75">
      <c r="C1927" s="192"/>
      <c r="D1927" s="192"/>
      <c r="E1927" s="192"/>
    </row>
    <row r="1928" spans="3:5" ht="12.75">
      <c r="C1928" s="192"/>
      <c r="D1928" s="192"/>
      <c r="E1928" s="192"/>
    </row>
    <row r="1929" spans="3:5" ht="12.75">
      <c r="C1929" s="192"/>
      <c r="D1929" s="192"/>
      <c r="E1929" s="192"/>
    </row>
    <row r="1930" spans="3:5" ht="12.75">
      <c r="C1930" s="192"/>
      <c r="D1930" s="192"/>
      <c r="E1930" s="192"/>
    </row>
    <row r="1931" spans="3:5" ht="12.75">
      <c r="C1931" s="192"/>
      <c r="D1931" s="192"/>
      <c r="E1931" s="192"/>
    </row>
    <row r="1932" spans="3:5" ht="12.75">
      <c r="C1932" s="192"/>
      <c r="D1932" s="192"/>
      <c r="E1932" s="192"/>
    </row>
    <row r="1933" spans="3:5" ht="12.75">
      <c r="C1933" s="192"/>
      <c r="D1933" s="192"/>
      <c r="E1933" s="192"/>
    </row>
    <row r="1934" spans="3:5" ht="12.75">
      <c r="C1934" s="192"/>
      <c r="D1934" s="192"/>
      <c r="E1934" s="192"/>
    </row>
    <row r="1935" spans="3:5" ht="12.75">
      <c r="C1935" s="192"/>
      <c r="D1935" s="192"/>
      <c r="E1935" s="192"/>
    </row>
    <row r="1936" spans="3:5" ht="12.75">
      <c r="C1936" s="192"/>
      <c r="D1936" s="192"/>
      <c r="E1936" s="192"/>
    </row>
    <row r="1937" spans="3:5" ht="12.75">
      <c r="C1937" s="192"/>
      <c r="D1937" s="192"/>
      <c r="E1937" s="192"/>
    </row>
    <row r="1938" spans="3:5" ht="12.75">
      <c r="C1938" s="192"/>
      <c r="D1938" s="192"/>
      <c r="E1938" s="192"/>
    </row>
    <row r="1939" spans="3:5" ht="12.75">
      <c r="C1939" s="192"/>
      <c r="D1939" s="192"/>
      <c r="E1939" s="192"/>
    </row>
    <row r="1940" spans="3:5" ht="12.75">
      <c r="C1940" s="192"/>
      <c r="D1940" s="192"/>
      <c r="E1940" s="192"/>
    </row>
    <row r="1941" spans="3:5" ht="12.75">
      <c r="C1941" s="192"/>
      <c r="D1941" s="192"/>
      <c r="E1941" s="192"/>
    </row>
    <row r="1942" spans="3:5" ht="12.75">
      <c r="C1942" s="192"/>
      <c r="D1942" s="192"/>
      <c r="E1942" s="192"/>
    </row>
    <row r="1943" spans="3:5" ht="12.75">
      <c r="C1943" s="192"/>
      <c r="D1943" s="192"/>
      <c r="E1943" s="192"/>
    </row>
    <row r="1944" spans="3:5" ht="12.75">
      <c r="C1944" s="192"/>
      <c r="D1944" s="192"/>
      <c r="E1944" s="192"/>
    </row>
    <row r="1945" spans="3:5" ht="12.75">
      <c r="C1945" s="192"/>
      <c r="D1945" s="192"/>
      <c r="E1945" s="192"/>
    </row>
    <row r="1946" spans="3:5" ht="12.75">
      <c r="C1946" s="192"/>
      <c r="D1946" s="192"/>
      <c r="E1946" s="192"/>
    </row>
    <row r="1947" spans="3:5" ht="12.75">
      <c r="C1947" s="192"/>
      <c r="D1947" s="192"/>
      <c r="E1947" s="192"/>
    </row>
    <row r="1948" spans="3:5" ht="12.75">
      <c r="C1948" s="192"/>
      <c r="D1948" s="192"/>
      <c r="E1948" s="192"/>
    </row>
    <row r="1949" spans="3:5" ht="12.75">
      <c r="C1949" s="192"/>
      <c r="D1949" s="192"/>
      <c r="E1949" s="192"/>
    </row>
  </sheetData>
  <sheetProtection password="87EF" sheet="1" insertColumns="0" insertRows="0" deleteColumns="0" deleteRows="0"/>
  <protectedRanges>
    <protectedRange sqref="L10:O90" name="Диапазон3"/>
    <protectedRange sqref="L94:P97" name="Диапазон2"/>
    <protectedRange sqref="L10:O90" name="Диапазон1"/>
  </protectedRanges>
  <mergeCells count="897">
    <mergeCell ref="A381:E381"/>
    <mergeCell ref="F381:H381"/>
    <mergeCell ref="K381:N381"/>
    <mergeCell ref="O381:P381"/>
    <mergeCell ref="O379:P379"/>
    <mergeCell ref="A380:E380"/>
    <mergeCell ref="F380:H380"/>
    <mergeCell ref="K380:N380"/>
    <mergeCell ref="O380:P380"/>
    <mergeCell ref="A379:E379"/>
    <mergeCell ref="F379:H379"/>
    <mergeCell ref="K379:N379"/>
    <mergeCell ref="O377:P377"/>
    <mergeCell ref="A378:E378"/>
    <mergeCell ref="F378:H378"/>
    <mergeCell ref="K378:N378"/>
    <mergeCell ref="O378:P378"/>
    <mergeCell ref="A377:E377"/>
    <mergeCell ref="F377:H377"/>
    <mergeCell ref="K377:N377"/>
    <mergeCell ref="O375:P375"/>
    <mergeCell ref="A376:E376"/>
    <mergeCell ref="F376:H376"/>
    <mergeCell ref="K376:N376"/>
    <mergeCell ref="O376:P376"/>
    <mergeCell ref="A375:E375"/>
    <mergeCell ref="F375:H375"/>
    <mergeCell ref="K375:N375"/>
    <mergeCell ref="A373:E373"/>
    <mergeCell ref="F373:H373"/>
    <mergeCell ref="K373:N373"/>
    <mergeCell ref="O373:P373"/>
    <mergeCell ref="A374:E374"/>
    <mergeCell ref="F374:H374"/>
    <mergeCell ref="K374:N374"/>
    <mergeCell ref="O374:P374"/>
    <mergeCell ref="A371:E371"/>
    <mergeCell ref="F371:H371"/>
    <mergeCell ref="K371:N371"/>
    <mergeCell ref="O371:P371"/>
    <mergeCell ref="A372:E372"/>
    <mergeCell ref="F372:H372"/>
    <mergeCell ref="K372:N372"/>
    <mergeCell ref="O372:P372"/>
    <mergeCell ref="F366:H366"/>
    <mergeCell ref="K366:N366"/>
    <mergeCell ref="O366:P366"/>
    <mergeCell ref="A367:H367"/>
    <mergeCell ref="K367:Q368"/>
    <mergeCell ref="A368:E370"/>
    <mergeCell ref="F368:H370"/>
    <mergeCell ref="K369:N370"/>
    <mergeCell ref="O369:P370"/>
    <mergeCell ref="Q369:Q370"/>
    <mergeCell ref="F364:H364"/>
    <mergeCell ref="K364:N364"/>
    <mergeCell ref="O364:P364"/>
    <mergeCell ref="A365:E365"/>
    <mergeCell ref="F365:H365"/>
    <mergeCell ref="K365:N365"/>
    <mergeCell ref="O365:P365"/>
    <mergeCell ref="A366:E366"/>
    <mergeCell ref="A362:E362"/>
    <mergeCell ref="F362:H362"/>
    <mergeCell ref="K362:N362"/>
    <mergeCell ref="O362:P362"/>
    <mergeCell ref="A363:E363"/>
    <mergeCell ref="F363:H363"/>
    <mergeCell ref="K363:N363"/>
    <mergeCell ref="O363:P363"/>
    <mergeCell ref="A364:E364"/>
    <mergeCell ref="A358:H358"/>
    <mergeCell ref="K358:Q359"/>
    <mergeCell ref="A359:E361"/>
    <mergeCell ref="F359:H361"/>
    <mergeCell ref="K360:N361"/>
    <mergeCell ref="O360:P361"/>
    <mergeCell ref="Q360:Q361"/>
    <mergeCell ref="A356:E356"/>
    <mergeCell ref="F356:H356"/>
    <mergeCell ref="K356:N356"/>
    <mergeCell ref="O356:P356"/>
    <mergeCell ref="A357:E357"/>
    <mergeCell ref="F357:H357"/>
    <mergeCell ref="K357:N357"/>
    <mergeCell ref="O357:P357"/>
    <mergeCell ref="A354:E354"/>
    <mergeCell ref="F354:H354"/>
    <mergeCell ref="K354:N354"/>
    <mergeCell ref="O354:P354"/>
    <mergeCell ref="A355:E355"/>
    <mergeCell ref="F355:H355"/>
    <mergeCell ref="K355:N355"/>
    <mergeCell ref="O355:P355"/>
    <mergeCell ref="A352:E352"/>
    <mergeCell ref="F352:H352"/>
    <mergeCell ref="K352:N352"/>
    <mergeCell ref="O352:P352"/>
    <mergeCell ref="A353:E353"/>
    <mergeCell ref="F353:H353"/>
    <mergeCell ref="K353:N353"/>
    <mergeCell ref="O353:P353"/>
    <mergeCell ref="A350:E350"/>
    <mergeCell ref="F350:H350"/>
    <mergeCell ref="K350:N350"/>
    <mergeCell ref="O350:P350"/>
    <mergeCell ref="A351:E351"/>
    <mergeCell ref="F351:H351"/>
    <mergeCell ref="K351:N351"/>
    <mergeCell ref="O351:P351"/>
    <mergeCell ref="A348:E348"/>
    <mergeCell ref="F348:H348"/>
    <mergeCell ref="K348:N348"/>
    <mergeCell ref="O348:P348"/>
    <mergeCell ref="A349:E349"/>
    <mergeCell ref="F349:H349"/>
    <mergeCell ref="K349:N349"/>
    <mergeCell ref="O349:P349"/>
    <mergeCell ref="A346:E346"/>
    <mergeCell ref="F346:H346"/>
    <mergeCell ref="K346:N346"/>
    <mergeCell ref="O346:P346"/>
    <mergeCell ref="A347:E347"/>
    <mergeCell ref="F347:H347"/>
    <mergeCell ref="K347:N347"/>
    <mergeCell ref="O347:P347"/>
    <mergeCell ref="F341:H341"/>
    <mergeCell ref="K341:N341"/>
    <mergeCell ref="O341:P341"/>
    <mergeCell ref="A342:H342"/>
    <mergeCell ref="K342:Q343"/>
    <mergeCell ref="A343:E345"/>
    <mergeCell ref="F343:H345"/>
    <mergeCell ref="K344:N345"/>
    <mergeCell ref="O344:P345"/>
    <mergeCell ref="Q344:Q345"/>
    <mergeCell ref="F339:H339"/>
    <mergeCell ref="K339:N339"/>
    <mergeCell ref="O339:P339"/>
    <mergeCell ref="A340:E340"/>
    <mergeCell ref="F340:H340"/>
    <mergeCell ref="K340:N340"/>
    <mergeCell ref="O340:P340"/>
    <mergeCell ref="A341:E341"/>
    <mergeCell ref="A337:E337"/>
    <mergeCell ref="F337:H337"/>
    <mergeCell ref="K337:N337"/>
    <mergeCell ref="O337:P337"/>
    <mergeCell ref="A338:E338"/>
    <mergeCell ref="F338:H338"/>
    <mergeCell ref="K338:N338"/>
    <mergeCell ref="O338:P338"/>
    <mergeCell ref="A339:E339"/>
    <mergeCell ref="A335:E335"/>
    <mergeCell ref="F335:H335"/>
    <mergeCell ref="K335:N335"/>
    <mergeCell ref="O335:P335"/>
    <mergeCell ref="A336:E336"/>
    <mergeCell ref="F336:H336"/>
    <mergeCell ref="K336:N336"/>
    <mergeCell ref="O336:P336"/>
    <mergeCell ref="A333:E333"/>
    <mergeCell ref="F333:H333"/>
    <mergeCell ref="K333:N333"/>
    <mergeCell ref="O333:P333"/>
    <mergeCell ref="A334:E334"/>
    <mergeCell ref="F334:H334"/>
    <mergeCell ref="K334:N334"/>
    <mergeCell ref="O334:P334"/>
    <mergeCell ref="A331:E331"/>
    <mergeCell ref="F331:H331"/>
    <mergeCell ref="K331:N331"/>
    <mergeCell ref="O331:P331"/>
    <mergeCell ref="A332:E332"/>
    <mergeCell ref="F332:H332"/>
    <mergeCell ref="K332:N332"/>
    <mergeCell ref="O332:P332"/>
    <mergeCell ref="A329:E329"/>
    <mergeCell ref="F329:H329"/>
    <mergeCell ref="K329:N329"/>
    <mergeCell ref="O329:P329"/>
    <mergeCell ref="A330:E330"/>
    <mergeCell ref="F330:H330"/>
    <mergeCell ref="K330:N330"/>
    <mergeCell ref="O330:P330"/>
    <mergeCell ref="A327:E327"/>
    <mergeCell ref="F327:H327"/>
    <mergeCell ref="K327:N327"/>
    <mergeCell ref="O327:P327"/>
    <mergeCell ref="A328:E328"/>
    <mergeCell ref="F328:H328"/>
    <mergeCell ref="K328:N328"/>
    <mergeCell ref="O328:P328"/>
    <mergeCell ref="A325:E325"/>
    <mergeCell ref="F325:H325"/>
    <mergeCell ref="K325:N325"/>
    <mergeCell ref="O325:P325"/>
    <mergeCell ref="A326:E326"/>
    <mergeCell ref="F326:H326"/>
    <mergeCell ref="K326:N326"/>
    <mergeCell ref="O326:P326"/>
    <mergeCell ref="A323:E323"/>
    <mergeCell ref="F323:H323"/>
    <mergeCell ref="K323:N323"/>
    <mergeCell ref="O323:P323"/>
    <mergeCell ref="A324:E324"/>
    <mergeCell ref="F324:H324"/>
    <mergeCell ref="K324:N324"/>
    <mergeCell ref="O324:P324"/>
    <mergeCell ref="A321:E321"/>
    <mergeCell ref="F321:H321"/>
    <mergeCell ref="K321:N321"/>
    <mergeCell ref="O321:P321"/>
    <mergeCell ref="A322:E322"/>
    <mergeCell ref="F322:H322"/>
    <mergeCell ref="K322:N322"/>
    <mergeCell ref="O322:P322"/>
    <mergeCell ref="A319:E319"/>
    <mergeCell ref="F319:H319"/>
    <mergeCell ref="K319:N319"/>
    <mergeCell ref="O319:P319"/>
    <mergeCell ref="A320:E320"/>
    <mergeCell ref="F320:H320"/>
    <mergeCell ref="K320:N320"/>
    <mergeCell ref="O320:P320"/>
    <mergeCell ref="D314:E314"/>
    <mergeCell ref="L314:M314"/>
    <mergeCell ref="N314:O314"/>
    <mergeCell ref="A315:H315"/>
    <mergeCell ref="K315:Q316"/>
    <mergeCell ref="A316:E318"/>
    <mergeCell ref="F316:H318"/>
    <mergeCell ref="K317:N318"/>
    <mergeCell ref="O317:P318"/>
    <mergeCell ref="Q317:Q318"/>
    <mergeCell ref="D312:E312"/>
    <mergeCell ref="L312:M312"/>
    <mergeCell ref="N312:O312"/>
    <mergeCell ref="A313:C313"/>
    <mergeCell ref="D313:E313"/>
    <mergeCell ref="L313:M313"/>
    <mergeCell ref="N313:O313"/>
    <mergeCell ref="A314:C314"/>
    <mergeCell ref="A310:C310"/>
    <mergeCell ref="D310:E310"/>
    <mergeCell ref="L310:M310"/>
    <mergeCell ref="N310:O310"/>
    <mergeCell ref="A311:C311"/>
    <mergeCell ref="D311:E311"/>
    <mergeCell ref="L311:M311"/>
    <mergeCell ref="N311:O311"/>
    <mergeCell ref="A312:C312"/>
    <mergeCell ref="A308:C308"/>
    <mergeCell ref="D308:E308"/>
    <mergeCell ref="L308:M308"/>
    <mergeCell ref="N308:O308"/>
    <mergeCell ref="A309:H309"/>
    <mergeCell ref="K309:Q309"/>
    <mergeCell ref="L305:M305"/>
    <mergeCell ref="N305:O305"/>
    <mergeCell ref="A306:H306"/>
    <mergeCell ref="K306:Q306"/>
    <mergeCell ref="A307:C307"/>
    <mergeCell ref="D307:E307"/>
    <mergeCell ref="L307:M307"/>
    <mergeCell ref="N307:O307"/>
    <mergeCell ref="A302:H302"/>
    <mergeCell ref="I302:J307"/>
    <mergeCell ref="K302:Q303"/>
    <mergeCell ref="A303:C305"/>
    <mergeCell ref="D303:E305"/>
    <mergeCell ref="F303:F305"/>
    <mergeCell ref="G303:G305"/>
    <mergeCell ref="H303:H305"/>
    <mergeCell ref="K304:K305"/>
    <mergeCell ref="Q304:Q305"/>
    <mergeCell ref="A299:E299"/>
    <mergeCell ref="L299:M299"/>
    <mergeCell ref="N299:O299"/>
    <mergeCell ref="L304:P304"/>
    <mergeCell ref="A300:E300"/>
    <mergeCell ref="L300:M300"/>
    <mergeCell ref="N300:O300"/>
    <mergeCell ref="A301:E301"/>
    <mergeCell ref="L301:M301"/>
    <mergeCell ref="N301:O301"/>
    <mergeCell ref="A297:E297"/>
    <mergeCell ref="L297:M297"/>
    <mergeCell ref="N297:O297"/>
    <mergeCell ref="A298:E298"/>
    <mergeCell ref="L298:M298"/>
    <mergeCell ref="N298:O298"/>
    <mergeCell ref="A295:E295"/>
    <mergeCell ref="L295:M295"/>
    <mergeCell ref="N295:O295"/>
    <mergeCell ref="A296:E296"/>
    <mergeCell ref="L296:M296"/>
    <mergeCell ref="N296:O296"/>
    <mergeCell ref="A293:E293"/>
    <mergeCell ref="L293:M293"/>
    <mergeCell ref="N293:O293"/>
    <mergeCell ref="A294:E294"/>
    <mergeCell ref="L294:M294"/>
    <mergeCell ref="N294:O294"/>
    <mergeCell ref="A291:E291"/>
    <mergeCell ref="L291:M291"/>
    <mergeCell ref="N291:O291"/>
    <mergeCell ref="A292:E292"/>
    <mergeCell ref="L292:M292"/>
    <mergeCell ref="N292:O292"/>
    <mergeCell ref="A289:E289"/>
    <mergeCell ref="L289:M289"/>
    <mergeCell ref="N289:O289"/>
    <mergeCell ref="A290:E290"/>
    <mergeCell ref="L290:M290"/>
    <mergeCell ref="N290:O290"/>
    <mergeCell ref="A287:E287"/>
    <mergeCell ref="L287:M287"/>
    <mergeCell ref="N287:O287"/>
    <mergeCell ref="A288:E288"/>
    <mergeCell ref="L288:M288"/>
    <mergeCell ref="N288:O288"/>
    <mergeCell ref="A285:E285"/>
    <mergeCell ref="L285:M285"/>
    <mergeCell ref="N285:O285"/>
    <mergeCell ref="A286:E286"/>
    <mergeCell ref="L286:M286"/>
    <mergeCell ref="N286:O286"/>
    <mergeCell ref="A283:E283"/>
    <mergeCell ref="L283:M283"/>
    <mergeCell ref="N283:O283"/>
    <mergeCell ref="A284:E284"/>
    <mergeCell ref="L284:M284"/>
    <mergeCell ref="N284:O284"/>
    <mergeCell ref="A281:E281"/>
    <mergeCell ref="L281:M281"/>
    <mergeCell ref="N281:O281"/>
    <mergeCell ref="A282:E282"/>
    <mergeCell ref="L282:M282"/>
    <mergeCell ref="N282:O282"/>
    <mergeCell ref="A279:E279"/>
    <mergeCell ref="L279:M279"/>
    <mergeCell ref="N279:O279"/>
    <mergeCell ref="A280:E280"/>
    <mergeCell ref="L280:M280"/>
    <mergeCell ref="N280:O280"/>
    <mergeCell ref="A277:E277"/>
    <mergeCell ref="L277:M277"/>
    <mergeCell ref="N277:O277"/>
    <mergeCell ref="A278:E278"/>
    <mergeCell ref="L278:M278"/>
    <mergeCell ref="N278:O278"/>
    <mergeCell ref="A275:E275"/>
    <mergeCell ref="L275:M275"/>
    <mergeCell ref="N275:O275"/>
    <mergeCell ref="A276:E276"/>
    <mergeCell ref="L276:M276"/>
    <mergeCell ref="N276:O276"/>
    <mergeCell ref="A273:E273"/>
    <mergeCell ref="L273:M273"/>
    <mergeCell ref="N273:O273"/>
    <mergeCell ref="A274:E274"/>
    <mergeCell ref="L274:M274"/>
    <mergeCell ref="N274:O274"/>
    <mergeCell ref="I268:J273"/>
    <mergeCell ref="K268:Q269"/>
    <mergeCell ref="A269:E271"/>
    <mergeCell ref="F269:F271"/>
    <mergeCell ref="L271:M271"/>
    <mergeCell ref="N271:O271"/>
    <mergeCell ref="A272:E272"/>
    <mergeCell ref="L272:M272"/>
    <mergeCell ref="N272:O272"/>
    <mergeCell ref="A267:E267"/>
    <mergeCell ref="F267:H267"/>
    <mergeCell ref="K267:N267"/>
    <mergeCell ref="O267:P267"/>
    <mergeCell ref="A268:H268"/>
    <mergeCell ref="G269:G271"/>
    <mergeCell ref="H269:H271"/>
    <mergeCell ref="K270:K271"/>
    <mergeCell ref="L270:P270"/>
    <mergeCell ref="Q270:Q271"/>
    <mergeCell ref="A265:E265"/>
    <mergeCell ref="F265:H265"/>
    <mergeCell ref="K265:N265"/>
    <mergeCell ref="O265:P265"/>
    <mergeCell ref="A266:E266"/>
    <mergeCell ref="F266:H266"/>
    <mergeCell ref="K266:N266"/>
    <mergeCell ref="O266:P266"/>
    <mergeCell ref="A263:E263"/>
    <mergeCell ref="F263:H263"/>
    <mergeCell ref="K263:N263"/>
    <mergeCell ref="O263:P263"/>
    <mergeCell ref="A264:E264"/>
    <mergeCell ref="F264:H264"/>
    <mergeCell ref="K264:N264"/>
    <mergeCell ref="O264:P264"/>
    <mergeCell ref="A261:E261"/>
    <mergeCell ref="F261:H261"/>
    <mergeCell ref="K261:N261"/>
    <mergeCell ref="O261:P261"/>
    <mergeCell ref="A262:E262"/>
    <mergeCell ref="F262:H262"/>
    <mergeCell ref="K262:N262"/>
    <mergeCell ref="O262:P262"/>
    <mergeCell ref="A259:E259"/>
    <mergeCell ref="F259:H259"/>
    <mergeCell ref="K259:N259"/>
    <mergeCell ref="O259:P259"/>
    <mergeCell ref="A260:E260"/>
    <mergeCell ref="F260:H260"/>
    <mergeCell ref="K260:N260"/>
    <mergeCell ref="O260:P260"/>
    <mergeCell ref="A257:E257"/>
    <mergeCell ref="F257:H257"/>
    <mergeCell ref="K257:N257"/>
    <mergeCell ref="O257:P257"/>
    <mergeCell ref="A258:E258"/>
    <mergeCell ref="F258:H258"/>
    <mergeCell ref="K258:N258"/>
    <mergeCell ref="O258:P258"/>
    <mergeCell ref="A255:E255"/>
    <mergeCell ref="F255:H255"/>
    <mergeCell ref="K255:N255"/>
    <mergeCell ref="O255:P255"/>
    <mergeCell ref="A256:E256"/>
    <mergeCell ref="F256:H256"/>
    <mergeCell ref="K256:N256"/>
    <mergeCell ref="O256:P256"/>
    <mergeCell ref="A253:E253"/>
    <mergeCell ref="F253:H253"/>
    <mergeCell ref="K253:N253"/>
    <mergeCell ref="O253:P253"/>
    <mergeCell ref="A254:E254"/>
    <mergeCell ref="F254:H254"/>
    <mergeCell ref="K254:N254"/>
    <mergeCell ref="O254:P254"/>
    <mergeCell ref="A251:E251"/>
    <mergeCell ref="F251:H251"/>
    <mergeCell ref="K251:N251"/>
    <mergeCell ref="O251:P251"/>
    <mergeCell ref="A252:E252"/>
    <mergeCell ref="F252:H252"/>
    <mergeCell ref="K252:N252"/>
    <mergeCell ref="O252:P252"/>
    <mergeCell ref="A249:E249"/>
    <mergeCell ref="F249:H249"/>
    <mergeCell ref="K249:N249"/>
    <mergeCell ref="O249:P249"/>
    <mergeCell ref="A250:E250"/>
    <mergeCell ref="F250:H250"/>
    <mergeCell ref="K250:N250"/>
    <mergeCell ref="O250:P250"/>
    <mergeCell ref="A247:E247"/>
    <mergeCell ref="F247:H247"/>
    <mergeCell ref="K247:N247"/>
    <mergeCell ref="O247:P247"/>
    <mergeCell ref="A248:E248"/>
    <mergeCell ref="F248:H248"/>
    <mergeCell ref="K248:N248"/>
    <mergeCell ref="O248:P248"/>
    <mergeCell ref="A245:E245"/>
    <mergeCell ref="F245:H245"/>
    <mergeCell ref="K245:N245"/>
    <mergeCell ref="O245:P245"/>
    <mergeCell ref="A246:E246"/>
    <mergeCell ref="F246:H246"/>
    <mergeCell ref="K246:N246"/>
    <mergeCell ref="O246:P246"/>
    <mergeCell ref="A243:E243"/>
    <mergeCell ref="F243:H243"/>
    <mergeCell ref="K243:N243"/>
    <mergeCell ref="O243:P243"/>
    <mergeCell ref="A244:E244"/>
    <mergeCell ref="F244:H244"/>
    <mergeCell ref="K244:N244"/>
    <mergeCell ref="O244:P244"/>
    <mergeCell ref="A241:E241"/>
    <mergeCell ref="F241:H241"/>
    <mergeCell ref="K241:N241"/>
    <mergeCell ref="O241:P241"/>
    <mergeCell ref="A242:E242"/>
    <mergeCell ref="F242:H242"/>
    <mergeCell ref="K242:N242"/>
    <mergeCell ref="O242:P242"/>
    <mergeCell ref="A239:E239"/>
    <mergeCell ref="F239:H239"/>
    <mergeCell ref="K239:N239"/>
    <mergeCell ref="O239:P239"/>
    <mergeCell ref="A240:E240"/>
    <mergeCell ref="F240:H240"/>
    <mergeCell ref="K240:N240"/>
    <mergeCell ref="O240:P240"/>
    <mergeCell ref="A237:E237"/>
    <mergeCell ref="F237:H237"/>
    <mergeCell ref="K237:N237"/>
    <mergeCell ref="O237:P237"/>
    <mergeCell ref="A238:E238"/>
    <mergeCell ref="F238:H238"/>
    <mergeCell ref="K238:N238"/>
    <mergeCell ref="O238:P238"/>
    <mergeCell ref="A235:E235"/>
    <mergeCell ref="F235:H235"/>
    <mergeCell ref="K235:N235"/>
    <mergeCell ref="O235:P235"/>
    <mergeCell ref="A236:E236"/>
    <mergeCell ref="F236:H236"/>
    <mergeCell ref="K236:N236"/>
    <mergeCell ref="O236:P236"/>
    <mergeCell ref="A233:E233"/>
    <mergeCell ref="F233:H233"/>
    <mergeCell ref="K233:N233"/>
    <mergeCell ref="O233:P233"/>
    <mergeCell ref="A234:E234"/>
    <mergeCell ref="F234:H234"/>
    <mergeCell ref="K234:N234"/>
    <mergeCell ref="O234:P234"/>
    <mergeCell ref="A229:H229"/>
    <mergeCell ref="K229:Q230"/>
    <mergeCell ref="A230:E232"/>
    <mergeCell ref="F230:H232"/>
    <mergeCell ref="K231:N232"/>
    <mergeCell ref="O231:P232"/>
    <mergeCell ref="Q231:Q232"/>
    <mergeCell ref="A227:E227"/>
    <mergeCell ref="K227:M227"/>
    <mergeCell ref="A221:D221"/>
    <mergeCell ref="K221:L221"/>
    <mergeCell ref="A222:D222"/>
    <mergeCell ref="K222:L222"/>
    <mergeCell ref="A228:E228"/>
    <mergeCell ref="K228:M228"/>
    <mergeCell ref="A223:D223"/>
    <mergeCell ref="K223:L223"/>
    <mergeCell ref="A224:D224"/>
    <mergeCell ref="K224:L224"/>
    <mergeCell ref="A225:D225"/>
    <mergeCell ref="K225:L225"/>
    <mergeCell ref="A226:E226"/>
    <mergeCell ref="K226:M226"/>
    <mergeCell ref="A217:D217"/>
    <mergeCell ref="K217:L217"/>
    <mergeCell ref="A218:D218"/>
    <mergeCell ref="K218:L218"/>
    <mergeCell ref="A219:D219"/>
    <mergeCell ref="K219:L219"/>
    <mergeCell ref="A220:D220"/>
    <mergeCell ref="K220:L220"/>
    <mergeCell ref="A213:H213"/>
    <mergeCell ref="I213:J216"/>
    <mergeCell ref="K213:Q214"/>
    <mergeCell ref="A214:H216"/>
    <mergeCell ref="K215:L216"/>
    <mergeCell ref="M215:P216"/>
    <mergeCell ref="Q215:Q216"/>
    <mergeCell ref="N210:O210"/>
    <mergeCell ref="A211:E211"/>
    <mergeCell ref="L211:M211"/>
    <mergeCell ref="N211:O211"/>
    <mergeCell ref="I210:J212"/>
    <mergeCell ref="A212:E212"/>
    <mergeCell ref="L212:M212"/>
    <mergeCell ref="N212:O212"/>
    <mergeCell ref="L210:M210"/>
    <mergeCell ref="A208:E208"/>
    <mergeCell ref="L208:M208"/>
    <mergeCell ref="N208:O208"/>
    <mergeCell ref="A209:E209"/>
    <mergeCell ref="L209:M209"/>
    <mergeCell ref="N209:O209"/>
    <mergeCell ref="A206:E206"/>
    <mergeCell ref="L206:M206"/>
    <mergeCell ref="N206:O206"/>
    <mergeCell ref="A207:E207"/>
    <mergeCell ref="L207:M207"/>
    <mergeCell ref="N207:O207"/>
    <mergeCell ref="K197:L197"/>
    <mergeCell ref="A205:E205"/>
    <mergeCell ref="L205:M205"/>
    <mergeCell ref="N205:O205"/>
    <mergeCell ref="A204:E204"/>
    <mergeCell ref="L204:M204"/>
    <mergeCell ref="N204:O204"/>
    <mergeCell ref="A198:D198"/>
    <mergeCell ref="K198:L198"/>
    <mergeCell ref="A199:D199"/>
    <mergeCell ref="K199:L199"/>
    <mergeCell ref="A200:H200"/>
    <mergeCell ref="I200:J205"/>
    <mergeCell ref="K200:Q201"/>
    <mergeCell ref="L202:P202"/>
    <mergeCell ref="Q202:Q203"/>
    <mergeCell ref="L203:M203"/>
    <mergeCell ref="N203:O203"/>
    <mergeCell ref="A193:D193"/>
    <mergeCell ref="K193:L193"/>
    <mergeCell ref="A201:E203"/>
    <mergeCell ref="F201:H202"/>
    <mergeCell ref="K202:K203"/>
    <mergeCell ref="A195:D195"/>
    <mergeCell ref="K195:L195"/>
    <mergeCell ref="A196:D196"/>
    <mergeCell ref="K196:L196"/>
    <mergeCell ref="A197:D197"/>
    <mergeCell ref="A194:D194"/>
    <mergeCell ref="K194:L194"/>
    <mergeCell ref="A189:D189"/>
    <mergeCell ref="K189:L189"/>
    <mergeCell ref="A190:D190"/>
    <mergeCell ref="K190:L190"/>
    <mergeCell ref="A191:D191"/>
    <mergeCell ref="K191:L191"/>
    <mergeCell ref="A192:D192"/>
    <mergeCell ref="K192:L192"/>
    <mergeCell ref="A188:D188"/>
    <mergeCell ref="K188:L188"/>
    <mergeCell ref="A181:E181"/>
    <mergeCell ref="L181:M181"/>
    <mergeCell ref="A186:D186"/>
    <mergeCell ref="K186:L186"/>
    <mergeCell ref="A187:D187"/>
    <mergeCell ref="K187:L187"/>
    <mergeCell ref="N181:O181"/>
    <mergeCell ref="A182:H182"/>
    <mergeCell ref="K182:Q183"/>
    <mergeCell ref="A183:D185"/>
    <mergeCell ref="E183:H184"/>
    <mergeCell ref="K184:L185"/>
    <mergeCell ref="M184:P184"/>
    <mergeCell ref="Q184:Q185"/>
    <mergeCell ref="K178:P178"/>
    <mergeCell ref="A179:E179"/>
    <mergeCell ref="L179:M179"/>
    <mergeCell ref="N179:O179"/>
    <mergeCell ref="A180:E180"/>
    <mergeCell ref="L180:M180"/>
    <mergeCell ref="N180:O180"/>
    <mergeCell ref="A178:H178"/>
    <mergeCell ref="A176:E176"/>
    <mergeCell ref="L176:M176"/>
    <mergeCell ref="N176:O176"/>
    <mergeCell ref="A177:E177"/>
    <mergeCell ref="L177:M177"/>
    <mergeCell ref="N177:O177"/>
    <mergeCell ref="A173:E173"/>
    <mergeCell ref="L173:M173"/>
    <mergeCell ref="N173:O173"/>
    <mergeCell ref="A174:H174"/>
    <mergeCell ref="K174:P174"/>
    <mergeCell ref="A175:E175"/>
    <mergeCell ref="L175:M175"/>
    <mergeCell ref="N175:O175"/>
    <mergeCell ref="A170:H170"/>
    <mergeCell ref="K170:P170"/>
    <mergeCell ref="A171:E171"/>
    <mergeCell ref="L171:M171"/>
    <mergeCell ref="N171:O171"/>
    <mergeCell ref="A172:E172"/>
    <mergeCell ref="L172:M172"/>
    <mergeCell ref="N172:O172"/>
    <mergeCell ref="H168:H169"/>
    <mergeCell ref="K168:K169"/>
    <mergeCell ref="L168:P168"/>
    <mergeCell ref="Q168:Q169"/>
    <mergeCell ref="L169:M169"/>
    <mergeCell ref="N169:O169"/>
    <mergeCell ref="A166:E166"/>
    <mergeCell ref="F166:H166"/>
    <mergeCell ref="K166:N166"/>
    <mergeCell ref="O166:P166"/>
    <mergeCell ref="A167:H167"/>
    <mergeCell ref="I167:J173"/>
    <mergeCell ref="K167:Q167"/>
    <mergeCell ref="A168:E169"/>
    <mergeCell ref="F168:F169"/>
    <mergeCell ref="G168:G169"/>
    <mergeCell ref="A164:E164"/>
    <mergeCell ref="F164:H164"/>
    <mergeCell ref="K164:N164"/>
    <mergeCell ref="O164:P164"/>
    <mergeCell ref="A165:E165"/>
    <mergeCell ref="F165:H165"/>
    <mergeCell ref="K165:N165"/>
    <mergeCell ref="O165:P165"/>
    <mergeCell ref="A162:E162"/>
    <mergeCell ref="F162:H162"/>
    <mergeCell ref="K162:N162"/>
    <mergeCell ref="O162:P162"/>
    <mergeCell ref="A163:E163"/>
    <mergeCell ref="F163:H163"/>
    <mergeCell ref="K163:N163"/>
    <mergeCell ref="O163:P163"/>
    <mergeCell ref="A160:E160"/>
    <mergeCell ref="F160:H160"/>
    <mergeCell ref="K160:N160"/>
    <mergeCell ref="O160:P160"/>
    <mergeCell ref="A161:E161"/>
    <mergeCell ref="F161:H161"/>
    <mergeCell ref="K161:N161"/>
    <mergeCell ref="O161:P161"/>
    <mergeCell ref="A158:E158"/>
    <mergeCell ref="F158:H158"/>
    <mergeCell ref="K158:N158"/>
    <mergeCell ref="O158:P158"/>
    <mergeCell ref="A159:E159"/>
    <mergeCell ref="F159:H159"/>
    <mergeCell ref="K159:N159"/>
    <mergeCell ref="O159:P159"/>
    <mergeCell ref="A156:E156"/>
    <mergeCell ref="F156:H156"/>
    <mergeCell ref="K156:N156"/>
    <mergeCell ref="O156:P156"/>
    <mergeCell ref="A157:E157"/>
    <mergeCell ref="F157:H157"/>
    <mergeCell ref="K157:N157"/>
    <mergeCell ref="O157:P157"/>
    <mergeCell ref="A152:H152"/>
    <mergeCell ref="K152:Q153"/>
    <mergeCell ref="A153:E155"/>
    <mergeCell ref="F153:H155"/>
    <mergeCell ref="K154:N155"/>
    <mergeCell ref="O154:P155"/>
    <mergeCell ref="Q154:Q155"/>
    <mergeCell ref="K146:M146"/>
    <mergeCell ref="B147:D147"/>
    <mergeCell ref="K147:M147"/>
    <mergeCell ref="B148:D148"/>
    <mergeCell ref="K148:M148"/>
    <mergeCell ref="B150:D150"/>
    <mergeCell ref="K150:M150"/>
    <mergeCell ref="B151:D151"/>
    <mergeCell ref="K151:M151"/>
    <mergeCell ref="K141:M141"/>
    <mergeCell ref="B142:D142"/>
    <mergeCell ref="K142:M142"/>
    <mergeCell ref="B149:D149"/>
    <mergeCell ref="K149:M149"/>
    <mergeCell ref="B144:D144"/>
    <mergeCell ref="K144:M144"/>
    <mergeCell ref="B145:D145"/>
    <mergeCell ref="K145:M145"/>
    <mergeCell ref="B146:D146"/>
    <mergeCell ref="B143:D143"/>
    <mergeCell ref="K143:M143"/>
    <mergeCell ref="Q136:Q137"/>
    <mergeCell ref="B138:D138"/>
    <mergeCell ref="K138:M138"/>
    <mergeCell ref="B139:D139"/>
    <mergeCell ref="K139:M139"/>
    <mergeCell ref="B140:D140"/>
    <mergeCell ref="K140:M140"/>
    <mergeCell ref="B141:D141"/>
    <mergeCell ref="A135:H135"/>
    <mergeCell ref="I135:J138"/>
    <mergeCell ref="K135:Q135"/>
    <mergeCell ref="A136:D137"/>
    <mergeCell ref="E136:E137"/>
    <mergeCell ref="F136:F137"/>
    <mergeCell ref="G136:G137"/>
    <mergeCell ref="H136:H137"/>
    <mergeCell ref="K136:M137"/>
    <mergeCell ref="N136:P136"/>
    <mergeCell ref="A133:E133"/>
    <mergeCell ref="L133:M133"/>
    <mergeCell ref="N133:O133"/>
    <mergeCell ref="A134:E134"/>
    <mergeCell ref="L134:M134"/>
    <mergeCell ref="N134:O134"/>
    <mergeCell ref="A131:E131"/>
    <mergeCell ref="L131:M131"/>
    <mergeCell ref="N131:O131"/>
    <mergeCell ref="A132:E132"/>
    <mergeCell ref="L132:M132"/>
    <mergeCell ref="N132:O132"/>
    <mergeCell ref="A129:E129"/>
    <mergeCell ref="L129:M129"/>
    <mergeCell ref="N129:O129"/>
    <mergeCell ref="A130:E130"/>
    <mergeCell ref="L130:M130"/>
    <mergeCell ref="N130:O130"/>
    <mergeCell ref="A127:E127"/>
    <mergeCell ref="L127:M127"/>
    <mergeCell ref="N127:O127"/>
    <mergeCell ref="A128:E128"/>
    <mergeCell ref="L128:M128"/>
    <mergeCell ref="N128:O128"/>
    <mergeCell ref="L124:M124"/>
    <mergeCell ref="L125:M125"/>
    <mergeCell ref="N125:O125"/>
    <mergeCell ref="A126:E126"/>
    <mergeCell ref="L126:M126"/>
    <mergeCell ref="N126:O126"/>
    <mergeCell ref="A122:H122"/>
    <mergeCell ref="I122:J125"/>
    <mergeCell ref="K122:Q122"/>
    <mergeCell ref="A123:E125"/>
    <mergeCell ref="F123:F125"/>
    <mergeCell ref="G123:G125"/>
    <mergeCell ref="H123:H125"/>
    <mergeCell ref="K123:K125"/>
    <mergeCell ref="L123:P123"/>
    <mergeCell ref="Q123:Q125"/>
    <mergeCell ref="A119:E119"/>
    <mergeCell ref="K119:M119"/>
    <mergeCell ref="A120:E120"/>
    <mergeCell ref="K120:M120"/>
    <mergeCell ref="A114:E114"/>
    <mergeCell ref="K114:M114"/>
    <mergeCell ref="A115:E115"/>
    <mergeCell ref="K115:M115"/>
    <mergeCell ref="A112:E112"/>
    <mergeCell ref="K112:M112"/>
    <mergeCell ref="A121:E121"/>
    <mergeCell ref="K121:M121"/>
    <mergeCell ref="A116:E116"/>
    <mergeCell ref="K116:M116"/>
    <mergeCell ref="A117:E117"/>
    <mergeCell ref="K117:M117"/>
    <mergeCell ref="A118:E118"/>
    <mergeCell ref="K118:M118"/>
    <mergeCell ref="A113:E113"/>
    <mergeCell ref="K113:M113"/>
    <mergeCell ref="A107:E107"/>
    <mergeCell ref="K107:M107"/>
    <mergeCell ref="A108:E108"/>
    <mergeCell ref="K108:M108"/>
    <mergeCell ref="A110:E110"/>
    <mergeCell ref="K110:M110"/>
    <mergeCell ref="A111:E111"/>
    <mergeCell ref="K111:M111"/>
    <mergeCell ref="N99:P99"/>
    <mergeCell ref="A109:E109"/>
    <mergeCell ref="K109:M109"/>
    <mergeCell ref="A104:E104"/>
    <mergeCell ref="I104:J105"/>
    <mergeCell ref="K104:M104"/>
    <mergeCell ref="A105:E105"/>
    <mergeCell ref="K105:M105"/>
    <mergeCell ref="A106:E106"/>
    <mergeCell ref="K106:M106"/>
    <mergeCell ref="Q92:Q93"/>
    <mergeCell ref="A98:H98"/>
    <mergeCell ref="I98:J101"/>
    <mergeCell ref="K98:Q98"/>
    <mergeCell ref="A99:E100"/>
    <mergeCell ref="F99:F100"/>
    <mergeCell ref="G99:G100"/>
    <mergeCell ref="H99:H100"/>
    <mergeCell ref="Q99:Q100"/>
    <mergeCell ref="A101:E101"/>
    <mergeCell ref="G92:G93"/>
    <mergeCell ref="H92:H93"/>
    <mergeCell ref="A103:E103"/>
    <mergeCell ref="K103:M103"/>
    <mergeCell ref="K101:M101"/>
    <mergeCell ref="A102:E102"/>
    <mergeCell ref="K102:M102"/>
    <mergeCell ref="K99:M100"/>
    <mergeCell ref="A91:H91"/>
    <mergeCell ref="I91:J96"/>
    <mergeCell ref="K91:Q91"/>
    <mergeCell ref="A92:B93"/>
    <mergeCell ref="C92:C93"/>
    <mergeCell ref="D92:D93"/>
    <mergeCell ref="K92:K93"/>
    <mergeCell ref="L92:P92"/>
    <mergeCell ref="E92:E93"/>
    <mergeCell ref="F92:F93"/>
    <mergeCell ref="E8:E9"/>
    <mergeCell ref="F8:F9"/>
    <mergeCell ref="G8:G9"/>
    <mergeCell ref="Q8:Q9"/>
    <mergeCell ref="H8:H9"/>
    <mergeCell ref="K8:K9"/>
    <mergeCell ref="L8:P8"/>
    <mergeCell ref="L4:Q4"/>
    <mergeCell ref="B1:C1"/>
    <mergeCell ref="D1:E1"/>
    <mergeCell ref="A6:H7"/>
    <mergeCell ref="I6:J11"/>
    <mergeCell ref="K6:Q6"/>
    <mergeCell ref="K7:Q7"/>
    <mergeCell ref="A8:B9"/>
    <mergeCell ref="C8:C9"/>
    <mergeCell ref="D8:D9"/>
    <mergeCell ref="A5:H5"/>
    <mergeCell ref="L5:Q5"/>
    <mergeCell ref="F1:H1"/>
    <mergeCell ref="I1:J1"/>
    <mergeCell ref="L1:Q1"/>
    <mergeCell ref="A2:H2"/>
    <mergeCell ref="L2:Q2"/>
    <mergeCell ref="A3:H3"/>
    <mergeCell ref="L3:Q3"/>
    <mergeCell ref="A4:H4"/>
  </mergeCells>
  <conditionalFormatting sqref="U1:U6553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D1:E1" location="'прайс 2015 опт'!R1C1" display="прайс опт"/>
    <hyperlink ref="F1:G1" location="'прайс 2015 крупный опт'!R1C1" display="прайс крупный опт"/>
    <hyperlink ref="A1" location="СОТРУДНИЧЕСТВО!R1C1" display="сотрудничество"/>
    <hyperlink ref="B1:C1" location="'прайс 2015 мелкий опт'!R1C1" display="прайс мелкий опт"/>
  </hyperlinks>
  <printOptions/>
  <pageMargins left="0.25" right="0.25" top="0.75" bottom="0.75" header="0.3" footer="0.3"/>
  <pageSetup horizontalDpi="600" verticalDpi="600" orientation="portrait" paperSize="9" scale="64" r:id="rId2"/>
  <rowBreaks count="1" manualBreakCount="1">
    <brk id="90" max="16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1949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J22" sqref="J22"/>
    </sheetView>
  </sheetViews>
  <sheetFormatPr defaultColWidth="11.421875" defaultRowHeight="12.75"/>
  <cols>
    <col min="1" max="1" width="28.28125" style="25" customWidth="1"/>
    <col min="2" max="2" width="22.140625" style="25" customWidth="1"/>
    <col min="3" max="3" width="14.140625" style="25" customWidth="1"/>
    <col min="4" max="4" width="9.7109375" style="25" customWidth="1"/>
    <col min="5" max="5" width="11.28125" style="25" customWidth="1"/>
    <col min="6" max="6" width="10.57421875" style="25" customWidth="1"/>
    <col min="7" max="7" width="10.7109375" style="25" customWidth="1"/>
    <col min="8" max="8" width="10.421875" style="25" customWidth="1"/>
    <col min="9" max="9" width="12.7109375" style="25" customWidth="1"/>
    <col min="10" max="10" width="18.28125" style="25" customWidth="1"/>
    <col min="11" max="11" width="35.00390625" style="25" customWidth="1"/>
    <col min="12" max="15" width="10.7109375" style="25" customWidth="1"/>
    <col min="16" max="16" width="17.140625" style="25" customWidth="1"/>
    <col min="17" max="17" width="23.00390625" style="25" customWidth="1"/>
    <col min="18" max="18" width="11.421875" style="65" customWidth="1"/>
    <col min="19" max="19" width="11.421875" style="25" customWidth="1"/>
    <col min="20" max="16384" width="11.421875" style="25" customWidth="1"/>
  </cols>
  <sheetData>
    <row r="1" spans="1:20" ht="24.75" customHeight="1" thickBot="1">
      <c r="A1" s="214" t="s">
        <v>596</v>
      </c>
      <c r="B1" s="585" t="s">
        <v>591</v>
      </c>
      <c r="C1" s="585"/>
      <c r="D1" s="279" t="s">
        <v>592</v>
      </c>
      <c r="E1" s="280"/>
      <c r="F1" s="257" t="s">
        <v>594</v>
      </c>
      <c r="G1" s="258"/>
      <c r="H1" s="258"/>
      <c r="I1" s="259" t="s">
        <v>621</v>
      </c>
      <c r="J1" s="260"/>
      <c r="K1" s="201" t="s">
        <v>167</v>
      </c>
      <c r="L1" s="261">
        <f>SUM(Q10:Q90)+SUM(Q94:Q97)+SUM(Q101:Q121)+SUM(Q126:Q134)+SUM(Q138:Q151)+SUM(Q156:Q166)+SUM(Q171:Q173)+SUM(Q204:Q209)+SUM(Q218:Q225)+SUM(Q272:Q301)+SUM(Q307:Q308)+SUM(Q310:Q314)+SUM(Q362:Q366)+SUM(Q233:Q267)+SUM(Q175:Q177)+SUM(Q179:Q181)+SUM(Q186:Q199)+SUM(Q211:Q212)+SUM(Q227:Q228)+SUM(Q319:Q341)+SUM(Q346:Q357)+SUM(Q371:Q381)</f>
        <v>0</v>
      </c>
      <c r="M1" s="262"/>
      <c r="N1" s="262"/>
      <c r="O1" s="262"/>
      <c r="P1" s="262"/>
      <c r="Q1" s="263"/>
      <c r="R1" s="212">
        <v>75</v>
      </c>
      <c r="S1" s="213">
        <v>83.5</v>
      </c>
      <c r="T1" s="213">
        <v>95</v>
      </c>
    </row>
    <row r="2" spans="1:18" ht="18.75" customHeight="1">
      <c r="A2" s="584" t="s">
        <v>109</v>
      </c>
      <c r="B2" s="266"/>
      <c r="C2" s="266"/>
      <c r="D2" s="266"/>
      <c r="E2" s="266"/>
      <c r="F2" s="266"/>
      <c r="G2" s="266"/>
      <c r="H2" s="266"/>
      <c r="I2" s="66"/>
      <c r="J2" s="66"/>
      <c r="K2" s="67" t="s">
        <v>98</v>
      </c>
      <c r="L2" s="267"/>
      <c r="M2" s="268"/>
      <c r="N2" s="268"/>
      <c r="O2" s="268"/>
      <c r="P2" s="268"/>
      <c r="Q2" s="269"/>
      <c r="R2" s="202"/>
    </row>
    <row r="3" spans="1:18" ht="20.25" customHeight="1">
      <c r="A3" s="270" t="s">
        <v>110</v>
      </c>
      <c r="B3" s="271"/>
      <c r="C3" s="271"/>
      <c r="D3" s="271"/>
      <c r="E3" s="271"/>
      <c r="F3" s="271"/>
      <c r="G3" s="271"/>
      <c r="H3" s="271"/>
      <c r="I3" s="66"/>
      <c r="J3" s="66"/>
      <c r="K3" s="69" t="s">
        <v>99</v>
      </c>
      <c r="L3" s="272"/>
      <c r="M3" s="273"/>
      <c r="N3" s="273"/>
      <c r="O3" s="273"/>
      <c r="P3" s="273"/>
      <c r="Q3" s="274"/>
      <c r="R3" s="68"/>
    </row>
    <row r="4" spans="1:18" ht="20.25" customHeight="1">
      <c r="A4" s="275" t="s">
        <v>165</v>
      </c>
      <c r="B4" s="276"/>
      <c r="C4" s="276"/>
      <c r="D4" s="276"/>
      <c r="E4" s="276"/>
      <c r="F4" s="276"/>
      <c r="G4" s="276"/>
      <c r="H4" s="276"/>
      <c r="I4" s="66"/>
      <c r="J4" s="66"/>
      <c r="K4" s="69" t="s">
        <v>100</v>
      </c>
      <c r="L4" s="272"/>
      <c r="M4" s="273"/>
      <c r="N4" s="273"/>
      <c r="O4" s="273"/>
      <c r="P4" s="273"/>
      <c r="Q4" s="274"/>
      <c r="R4" s="68"/>
    </row>
    <row r="5" spans="1:18" ht="21.75" customHeight="1" thickBot="1">
      <c r="A5" s="253" t="s">
        <v>164</v>
      </c>
      <c r="B5" s="253"/>
      <c r="C5" s="253"/>
      <c r="D5" s="253"/>
      <c r="E5" s="253"/>
      <c r="F5" s="253"/>
      <c r="G5" s="253"/>
      <c r="H5" s="253"/>
      <c r="I5" s="66"/>
      <c r="J5" s="66"/>
      <c r="K5" s="70" t="s">
        <v>101</v>
      </c>
      <c r="L5" s="254"/>
      <c r="M5" s="255"/>
      <c r="N5" s="255"/>
      <c r="O5" s="255"/>
      <c r="P5" s="255"/>
      <c r="Q5" s="256"/>
      <c r="R5" s="71"/>
    </row>
    <row r="6" spans="1:18" ht="25.5" customHeight="1" thickBot="1">
      <c r="A6" s="281" t="s">
        <v>487</v>
      </c>
      <c r="B6" s="282"/>
      <c r="C6" s="282"/>
      <c r="D6" s="282"/>
      <c r="E6" s="282"/>
      <c r="F6" s="282"/>
      <c r="G6" s="282"/>
      <c r="H6" s="282"/>
      <c r="I6" s="285" t="s">
        <v>614</v>
      </c>
      <c r="J6" s="286"/>
      <c r="K6" s="292" t="s">
        <v>63</v>
      </c>
      <c r="L6" s="293"/>
      <c r="M6" s="293"/>
      <c r="N6" s="293"/>
      <c r="O6" s="293"/>
      <c r="P6" s="293"/>
      <c r="Q6" s="294"/>
      <c r="R6" s="68"/>
    </row>
    <row r="7" spans="1:18" ht="18" customHeight="1" thickBot="1">
      <c r="A7" s="283"/>
      <c r="B7" s="284"/>
      <c r="C7" s="284"/>
      <c r="D7" s="284"/>
      <c r="E7" s="284"/>
      <c r="F7" s="284"/>
      <c r="G7" s="284"/>
      <c r="H7" s="284"/>
      <c r="I7" s="287"/>
      <c r="J7" s="288"/>
      <c r="K7" s="292" t="s">
        <v>108</v>
      </c>
      <c r="L7" s="295"/>
      <c r="M7" s="295"/>
      <c r="N7" s="295"/>
      <c r="O7" s="295"/>
      <c r="P7" s="295"/>
      <c r="Q7" s="294"/>
      <c r="R7" s="68"/>
    </row>
    <row r="8" spans="1:18" ht="15" customHeight="1">
      <c r="A8" s="296" t="s">
        <v>21</v>
      </c>
      <c r="B8" s="297"/>
      <c r="C8" s="300" t="s">
        <v>62</v>
      </c>
      <c r="D8" s="302" t="s">
        <v>156</v>
      </c>
      <c r="E8" s="304" t="s">
        <v>157</v>
      </c>
      <c r="F8" s="304" t="s">
        <v>158</v>
      </c>
      <c r="G8" s="306" t="s">
        <v>159</v>
      </c>
      <c r="H8" s="310" t="s">
        <v>166</v>
      </c>
      <c r="I8" s="287"/>
      <c r="J8" s="288"/>
      <c r="K8" s="312" t="s">
        <v>21</v>
      </c>
      <c r="L8" s="314" t="s">
        <v>64</v>
      </c>
      <c r="M8" s="315"/>
      <c r="N8" s="315"/>
      <c r="O8" s="315"/>
      <c r="P8" s="316"/>
      <c r="Q8" s="308" t="s">
        <v>65</v>
      </c>
      <c r="R8" s="72"/>
    </row>
    <row r="9" spans="1:18" ht="39.75" customHeight="1" thickBot="1">
      <c r="A9" s="298"/>
      <c r="B9" s="299"/>
      <c r="C9" s="301"/>
      <c r="D9" s="303"/>
      <c r="E9" s="305"/>
      <c r="F9" s="305"/>
      <c r="G9" s="307"/>
      <c r="H9" s="311"/>
      <c r="I9" s="287"/>
      <c r="J9" s="288"/>
      <c r="K9" s="313"/>
      <c r="L9" s="73">
        <v>2</v>
      </c>
      <c r="M9" s="74">
        <v>6</v>
      </c>
      <c r="N9" s="74">
        <v>12</v>
      </c>
      <c r="O9" s="74">
        <v>50</v>
      </c>
      <c r="P9" s="75" t="s">
        <v>166</v>
      </c>
      <c r="Q9" s="309"/>
      <c r="R9" s="68"/>
    </row>
    <row r="10" spans="1:21" s="83" customFormat="1" ht="19.5" customHeight="1">
      <c r="A10" s="76" t="s">
        <v>90</v>
      </c>
      <c r="B10" s="77" t="s">
        <v>272</v>
      </c>
      <c r="C10" s="78" t="s">
        <v>96</v>
      </c>
      <c r="D10" s="203">
        <f>ROUND('прайс 2015 розница'!D10*ВЫСОК%,0.1)</f>
        <v>225</v>
      </c>
      <c r="E10" s="204">
        <f>ROUND('прайс 2015 розница'!E10*ВЫСОК%,0.1)</f>
        <v>548</v>
      </c>
      <c r="F10" s="204">
        <f>ROUND('прайс 2015 розница'!F10*ВЫСОК%,0.1)</f>
        <v>990</v>
      </c>
      <c r="G10" s="204">
        <f>ROUND('прайс 2015 розница'!G10*ВЫСОК%,0.1)</f>
        <v>2378</v>
      </c>
      <c r="H10" s="205">
        <f>G10/50</f>
        <v>47.56</v>
      </c>
      <c r="I10" s="289"/>
      <c r="J10" s="288"/>
      <c r="K10" s="81" t="s">
        <v>90</v>
      </c>
      <c r="L10" s="40"/>
      <c r="M10" s="41"/>
      <c r="N10" s="41"/>
      <c r="O10" s="41"/>
      <c r="P10" s="42"/>
      <c r="Q10" s="17">
        <f>SUM(D10*L10+E10*M10+F10*N10+G10*O10+(H10*P10-IF(AND(51&lt;=P10,P10&lt;99),P10*H10*1%,IF(AND(100&lt;=P10,P10&lt;299),P10*H10*2%,IF(AND(300&lt;=P10,P10&lt;499),P10*H10*3%,IF(AND(500&lt;=P10,P10&lt;999),P10*H10*4%,IF(P10&gt;=1000,P10*H10*5%,0)))))))</f>
        <v>0</v>
      </c>
      <c r="R10" s="82"/>
      <c r="S10" s="82"/>
      <c r="T10" s="82"/>
      <c r="U10" s="82"/>
    </row>
    <row r="11" spans="1:21" s="90" customFormat="1" ht="19.5" customHeight="1" thickBot="1">
      <c r="A11" s="84" t="s">
        <v>94</v>
      </c>
      <c r="B11" s="85" t="s">
        <v>271</v>
      </c>
      <c r="C11" s="86" t="s">
        <v>52</v>
      </c>
      <c r="D11" s="94">
        <f>ROUND('прайс 2015 розница'!D11*ВЫСОК%,0.1)</f>
        <v>90</v>
      </c>
      <c r="E11" s="95">
        <f>ROUND('прайс 2015 розница'!E11*ВЫСОК%,0.1)</f>
        <v>225</v>
      </c>
      <c r="F11" s="95">
        <f>ROUND('прайс 2015 розница'!F11*ВЫСОК%,0.1)</f>
        <v>405</v>
      </c>
      <c r="G11" s="95">
        <f>ROUND('прайс 2015 розница'!G11*ВЫСОК%,0.1)</f>
        <v>975</v>
      </c>
      <c r="H11" s="132">
        <f>G11/50</f>
        <v>19.5</v>
      </c>
      <c r="I11" s="290"/>
      <c r="J11" s="291"/>
      <c r="K11" s="88" t="s">
        <v>94</v>
      </c>
      <c r="L11" s="43"/>
      <c r="M11" s="38"/>
      <c r="N11" s="38"/>
      <c r="O11" s="2"/>
      <c r="P11" s="44"/>
      <c r="Q11" s="17">
        <f aca="true" t="shared" si="0" ref="Q11:Q74">SUM(D11*L11+E11*M11+F11*N11+G11*O11+(H11*P11-IF(AND(51&lt;=P11,P11&lt;99),P11*H11*1%,IF(AND(100&lt;=P11,P11&lt;299),P11*H11*2%,IF(AND(300&lt;=P11,P11&lt;499),P11*H11*3%,IF(AND(500&lt;=P11,P11&lt;999),P11*H11*4%,IF(P11&gt;=1000,P11*H11*5%,0)))))))</f>
        <v>0</v>
      </c>
      <c r="R11" s="82"/>
      <c r="S11" s="82"/>
      <c r="T11" s="82"/>
      <c r="U11" s="82"/>
    </row>
    <row r="12" spans="1:21" s="83" customFormat="1" ht="19.5" customHeight="1">
      <c r="A12" s="91" t="s">
        <v>154</v>
      </c>
      <c r="B12" s="92" t="s">
        <v>270</v>
      </c>
      <c r="C12" s="93" t="s">
        <v>24</v>
      </c>
      <c r="D12" s="94">
        <f>ROUND('прайс 2015 розница'!D12*ВЫСОК%,0.1)</f>
        <v>68</v>
      </c>
      <c r="E12" s="95">
        <f>ROUND('прайс 2015 розница'!E12*ВЫСОК%,0.1)</f>
        <v>165</v>
      </c>
      <c r="F12" s="95">
        <f>ROUND('прайс 2015 розница'!F12*ВЫСОК%,0.1)</f>
        <v>300</v>
      </c>
      <c r="G12" s="95">
        <f>ROUND('прайс 2015 розница'!G12*ВЫСОК%,0.1)</f>
        <v>720</v>
      </c>
      <c r="H12" s="206">
        <f aca="true" t="shared" si="1" ref="H12:H87">G12/50</f>
        <v>14.4</v>
      </c>
      <c r="I12" s="96"/>
      <c r="J12" s="96"/>
      <c r="K12" s="97" t="s">
        <v>154</v>
      </c>
      <c r="L12" s="45"/>
      <c r="M12" s="46"/>
      <c r="N12" s="46"/>
      <c r="O12" s="46"/>
      <c r="P12" s="42"/>
      <c r="Q12" s="17">
        <f t="shared" si="0"/>
        <v>0</v>
      </c>
      <c r="R12" s="82"/>
      <c r="S12" s="82"/>
      <c r="T12" s="82"/>
      <c r="U12" s="82"/>
    </row>
    <row r="13" spans="1:21" s="90" customFormat="1" ht="19.5" customHeight="1">
      <c r="A13" s="98" t="s">
        <v>121</v>
      </c>
      <c r="B13" s="99" t="s">
        <v>269</v>
      </c>
      <c r="C13" s="86" t="s">
        <v>25</v>
      </c>
      <c r="D13" s="94">
        <f>ROUND('прайс 2015 розница'!D13*ВЫСОК%,0.1)</f>
        <v>60</v>
      </c>
      <c r="E13" s="95">
        <f>ROUND('прайс 2015 розница'!E13*ВЫСОК%,0.1)</f>
        <v>143</v>
      </c>
      <c r="F13" s="95">
        <f>ROUND('прайс 2015 розница'!F13*ВЫСОК%,0.1)</f>
        <v>263</v>
      </c>
      <c r="G13" s="95">
        <f>ROUND('прайс 2015 розница'!G13*ВЫСОК%,0.1)</f>
        <v>630</v>
      </c>
      <c r="H13" s="132">
        <f t="shared" si="1"/>
        <v>12.6</v>
      </c>
      <c r="I13" s="102"/>
      <c r="J13" s="102"/>
      <c r="K13" s="103" t="s">
        <v>121</v>
      </c>
      <c r="L13" s="47"/>
      <c r="M13" s="2"/>
      <c r="N13" s="2"/>
      <c r="O13" s="2"/>
      <c r="P13" s="44"/>
      <c r="Q13" s="17">
        <f t="shared" si="0"/>
        <v>0</v>
      </c>
      <c r="R13" s="82"/>
      <c r="S13" s="82"/>
      <c r="T13" s="82"/>
      <c r="U13" s="82"/>
    </row>
    <row r="14" spans="1:21" s="90" customFormat="1" ht="19.5" customHeight="1">
      <c r="A14" s="98" t="s">
        <v>0</v>
      </c>
      <c r="B14" s="99" t="s">
        <v>268</v>
      </c>
      <c r="C14" s="86" t="s">
        <v>26</v>
      </c>
      <c r="D14" s="94">
        <f>ROUND('прайс 2015 розница'!D14*ВЫСОК%,0.1)</f>
        <v>180</v>
      </c>
      <c r="E14" s="95">
        <f>ROUND('прайс 2015 розница'!E14*ВЫСОК%,0.1)</f>
        <v>435</v>
      </c>
      <c r="F14" s="95">
        <f>ROUND('прайс 2015 розница'!F14*ВЫСОК%,0.1)</f>
        <v>788</v>
      </c>
      <c r="G14" s="95">
        <f>ROUND('прайс 2015 розница'!G14*ВЫСОК%,0.1)</f>
        <v>1890</v>
      </c>
      <c r="H14" s="132">
        <f t="shared" si="1"/>
        <v>37.8</v>
      </c>
      <c r="I14" s="102"/>
      <c r="J14" s="102"/>
      <c r="K14" s="103" t="s">
        <v>0</v>
      </c>
      <c r="L14" s="47"/>
      <c r="M14" s="2"/>
      <c r="N14" s="2"/>
      <c r="O14" s="2"/>
      <c r="P14" s="44"/>
      <c r="Q14" s="17">
        <f t="shared" si="0"/>
        <v>0</v>
      </c>
      <c r="R14" s="82"/>
      <c r="S14" s="82"/>
      <c r="T14" s="82"/>
      <c r="U14" s="82"/>
    </row>
    <row r="15" spans="1:21" s="90" customFormat="1" ht="19.5" customHeight="1">
      <c r="A15" s="98" t="s">
        <v>42</v>
      </c>
      <c r="B15" s="99" t="s">
        <v>267</v>
      </c>
      <c r="C15" s="86" t="s">
        <v>32</v>
      </c>
      <c r="D15" s="94">
        <f>ROUND('прайс 2015 розница'!D15*ВЫСОК%,0.1)</f>
        <v>210</v>
      </c>
      <c r="E15" s="95">
        <f>ROUND('прайс 2015 розница'!E15*ВЫСОК%,0.1)</f>
        <v>510</v>
      </c>
      <c r="F15" s="95">
        <f>ROUND('прайс 2015 розница'!F15*ВЫСОК%,0.1)</f>
        <v>923</v>
      </c>
      <c r="G15" s="95">
        <f>ROUND('прайс 2015 розница'!G15*ВЫСОК%,0.1)</f>
        <v>2220</v>
      </c>
      <c r="H15" s="132">
        <f t="shared" si="1"/>
        <v>44.4</v>
      </c>
      <c r="I15" s="104"/>
      <c r="J15" s="104"/>
      <c r="K15" s="103" t="s">
        <v>42</v>
      </c>
      <c r="L15" s="47"/>
      <c r="M15" s="2"/>
      <c r="N15" s="2"/>
      <c r="O15" s="2"/>
      <c r="P15" s="44"/>
      <c r="Q15" s="17">
        <f t="shared" si="0"/>
        <v>0</v>
      </c>
      <c r="R15" s="82"/>
      <c r="S15" s="82"/>
      <c r="T15" s="82"/>
      <c r="U15" s="82"/>
    </row>
    <row r="16" spans="1:21" s="83" customFormat="1" ht="19.5" customHeight="1">
      <c r="A16" s="91" t="s">
        <v>1</v>
      </c>
      <c r="B16" s="92" t="s">
        <v>266</v>
      </c>
      <c r="C16" s="105" t="s">
        <v>25</v>
      </c>
      <c r="D16" s="94">
        <f>ROUND('прайс 2015 розница'!D16*ВЫСОК%,0.1)</f>
        <v>120</v>
      </c>
      <c r="E16" s="95">
        <f>ROUND('прайс 2015 розница'!E16*ВЫСОК%,0.1)</f>
        <v>300</v>
      </c>
      <c r="F16" s="95">
        <f>ROUND('прайс 2015 розница'!F16*ВЫСОК%,0.1)</f>
        <v>540</v>
      </c>
      <c r="G16" s="95">
        <f>ROUND('прайс 2015 розница'!G16*ВЫСОК%,0.1)</f>
        <v>1298</v>
      </c>
      <c r="H16" s="206">
        <f>G16/50</f>
        <v>25.96</v>
      </c>
      <c r="I16" s="96"/>
      <c r="J16" s="96"/>
      <c r="K16" s="106" t="s">
        <v>1</v>
      </c>
      <c r="L16" s="45"/>
      <c r="M16" s="46"/>
      <c r="N16" s="46"/>
      <c r="O16" s="46"/>
      <c r="P16" s="42"/>
      <c r="Q16" s="17">
        <f t="shared" si="0"/>
        <v>0</v>
      </c>
      <c r="R16" s="82"/>
      <c r="S16" s="82"/>
      <c r="T16" s="82"/>
      <c r="U16" s="82"/>
    </row>
    <row r="17" spans="1:21" s="90" customFormat="1" ht="19.5" customHeight="1">
      <c r="A17" s="98" t="s">
        <v>177</v>
      </c>
      <c r="B17" s="99" t="s">
        <v>273</v>
      </c>
      <c r="C17" s="86" t="s">
        <v>306</v>
      </c>
      <c r="D17" s="94">
        <f>ROUND('прайс 2015 розница'!D17*ВЫСОК%,0.1)</f>
        <v>113</v>
      </c>
      <c r="E17" s="95">
        <f>ROUND('прайс 2015 розница'!E17*ВЫСОК%,0.1)</f>
        <v>278</v>
      </c>
      <c r="F17" s="95">
        <f>ROUND('прайс 2015 розница'!F17*ВЫСОК%,0.1)</f>
        <v>503</v>
      </c>
      <c r="G17" s="95">
        <f>ROUND('прайс 2015 розница'!G17*ВЫСОК%,0.1)</f>
        <v>1208</v>
      </c>
      <c r="H17" s="132">
        <f>G17/50</f>
        <v>24.16</v>
      </c>
      <c r="I17" s="104"/>
      <c r="J17" s="104"/>
      <c r="K17" s="103" t="s">
        <v>177</v>
      </c>
      <c r="L17" s="47"/>
      <c r="M17" s="2"/>
      <c r="N17" s="2"/>
      <c r="O17" s="2"/>
      <c r="P17" s="44"/>
      <c r="Q17" s="17">
        <f t="shared" si="0"/>
        <v>0</v>
      </c>
      <c r="R17" s="82"/>
      <c r="S17" s="82"/>
      <c r="T17" s="82"/>
      <c r="U17" s="82"/>
    </row>
    <row r="18" spans="1:21" s="111" customFormat="1" ht="19.5" customHeight="1">
      <c r="A18" s="107" t="s">
        <v>20</v>
      </c>
      <c r="B18" s="108" t="s">
        <v>265</v>
      </c>
      <c r="C18" s="109" t="s">
        <v>297</v>
      </c>
      <c r="D18" s="94">
        <f>ROUND('прайс 2015 розница'!D18*ВЫСОК%,0.1)</f>
        <v>278</v>
      </c>
      <c r="E18" s="95">
        <f>ROUND('прайс 2015 розница'!E18*ВЫСОК%,0.1)</f>
        <v>690</v>
      </c>
      <c r="F18" s="95">
        <f>ROUND('прайс 2015 розница'!F18*ВЫСОК%,0.1)</f>
        <v>1245</v>
      </c>
      <c r="G18" s="95">
        <f>ROUND('прайс 2015 розница'!G18*ВЫСОК%,0.1)</f>
        <v>2993</v>
      </c>
      <c r="H18" s="206">
        <f t="shared" si="1"/>
        <v>59.86</v>
      </c>
      <c r="I18" s="102"/>
      <c r="J18" s="102"/>
      <c r="K18" s="110" t="s">
        <v>20</v>
      </c>
      <c r="L18" s="48"/>
      <c r="M18" s="49"/>
      <c r="N18" s="49"/>
      <c r="O18" s="49"/>
      <c r="P18" s="42"/>
      <c r="Q18" s="17">
        <f t="shared" si="0"/>
        <v>0</v>
      </c>
      <c r="R18" s="82"/>
      <c r="S18" s="82"/>
      <c r="T18" s="82"/>
      <c r="U18" s="82"/>
    </row>
    <row r="19" spans="1:21" s="90" customFormat="1" ht="19.5" customHeight="1">
      <c r="A19" s="98" t="s">
        <v>175</v>
      </c>
      <c r="B19" s="99" t="s">
        <v>274</v>
      </c>
      <c r="C19" s="86" t="s">
        <v>275</v>
      </c>
      <c r="D19" s="94">
        <f>ROUND('прайс 2015 розница'!D19*ВЫСОК%,0.1)</f>
        <v>75</v>
      </c>
      <c r="E19" s="95">
        <f>ROUND('прайс 2015 розница'!E19*ВЫСОК%,0.1)</f>
        <v>188</v>
      </c>
      <c r="F19" s="95">
        <f>ROUND('прайс 2015 розница'!F19*ВЫСОК%,0.1)</f>
        <v>338</v>
      </c>
      <c r="G19" s="95">
        <f>ROUND('прайс 2015 розница'!G19*ВЫСОК%,0.1)</f>
        <v>810</v>
      </c>
      <c r="H19" s="132">
        <f>G19/50</f>
        <v>16.2</v>
      </c>
      <c r="I19" s="104"/>
      <c r="J19" s="104"/>
      <c r="K19" s="103" t="s">
        <v>175</v>
      </c>
      <c r="L19" s="47"/>
      <c r="M19" s="2"/>
      <c r="N19" s="2"/>
      <c r="O19" s="2"/>
      <c r="P19" s="44"/>
      <c r="Q19" s="17">
        <f t="shared" si="0"/>
        <v>0</v>
      </c>
      <c r="R19" s="82"/>
      <c r="S19" s="82"/>
      <c r="T19" s="82"/>
      <c r="U19" s="82"/>
    </row>
    <row r="20" spans="1:21" s="90" customFormat="1" ht="19.5" customHeight="1">
      <c r="A20" s="98" t="s">
        <v>169</v>
      </c>
      <c r="B20" s="99" t="s">
        <v>264</v>
      </c>
      <c r="C20" s="86" t="s">
        <v>27</v>
      </c>
      <c r="D20" s="94">
        <f>ROUND('прайс 2015 розница'!D20*ВЫСОК%,0.1)</f>
        <v>68</v>
      </c>
      <c r="E20" s="95">
        <f>ROUND('прайс 2015 розница'!E20*ВЫСОК%,0.1)</f>
        <v>165</v>
      </c>
      <c r="F20" s="95">
        <f>ROUND('прайс 2015 розница'!F20*ВЫСОК%,0.1)</f>
        <v>300</v>
      </c>
      <c r="G20" s="95">
        <f>ROUND('прайс 2015 розница'!G20*ВЫСОК%,0.1)</f>
        <v>720</v>
      </c>
      <c r="H20" s="206">
        <f>G20/50</f>
        <v>14.4</v>
      </c>
      <c r="I20" s="104"/>
      <c r="J20" s="104"/>
      <c r="K20" s="103" t="s">
        <v>169</v>
      </c>
      <c r="L20" s="47"/>
      <c r="M20" s="2"/>
      <c r="N20" s="2"/>
      <c r="O20" s="2"/>
      <c r="P20" s="44"/>
      <c r="Q20" s="17">
        <f t="shared" si="0"/>
        <v>0</v>
      </c>
      <c r="R20" s="82"/>
      <c r="S20" s="82"/>
      <c r="T20" s="82"/>
      <c r="U20" s="82"/>
    </row>
    <row r="21" spans="1:21" s="90" customFormat="1" ht="19.5" customHeight="1">
      <c r="A21" s="98" t="s">
        <v>526</v>
      </c>
      <c r="B21" s="99" t="s">
        <v>264</v>
      </c>
      <c r="C21" s="86" t="s">
        <v>27</v>
      </c>
      <c r="D21" s="94">
        <f>ROUND('прайс 2015 розница'!D21*ВЫСОК%,0.1)</f>
        <v>90</v>
      </c>
      <c r="E21" s="95">
        <f>ROUND('прайс 2015 розница'!E21*ВЫСОК%,0.1)</f>
        <v>225</v>
      </c>
      <c r="F21" s="95">
        <f>ROUND('прайс 2015 розница'!F21*ВЫСОК%,0.1)</f>
        <v>405</v>
      </c>
      <c r="G21" s="95">
        <f>ROUND('прайс 2015 розница'!G21*ВЫСОК%,0.1)</f>
        <v>975</v>
      </c>
      <c r="H21" s="132">
        <f>G21/50</f>
        <v>19.5</v>
      </c>
      <c r="I21" s="102"/>
      <c r="J21" s="102"/>
      <c r="K21" s="103" t="s">
        <v>526</v>
      </c>
      <c r="L21" s="47"/>
      <c r="M21" s="2"/>
      <c r="N21" s="2"/>
      <c r="O21" s="2"/>
      <c r="P21" s="44"/>
      <c r="Q21" s="17">
        <f t="shared" si="0"/>
        <v>0</v>
      </c>
      <c r="R21" s="82"/>
      <c r="S21" s="82"/>
      <c r="T21" s="82"/>
      <c r="U21" s="82"/>
    </row>
    <row r="22" spans="1:21" s="111" customFormat="1" ht="19.5" customHeight="1">
      <c r="A22" s="107" t="s">
        <v>7</v>
      </c>
      <c r="B22" s="108" t="s">
        <v>263</v>
      </c>
      <c r="C22" s="109" t="s">
        <v>28</v>
      </c>
      <c r="D22" s="94">
        <f>ROUND('прайс 2015 розница'!D22*ВЫСОК%,0.1)</f>
        <v>120</v>
      </c>
      <c r="E22" s="95">
        <f>ROUND('прайс 2015 розница'!E22*ВЫСОК%,0.1)</f>
        <v>300</v>
      </c>
      <c r="F22" s="95">
        <f>ROUND('прайс 2015 розница'!F22*ВЫСОК%,0.1)</f>
        <v>540</v>
      </c>
      <c r="G22" s="95">
        <f>ROUND('прайс 2015 розница'!G22*ВЫСОК%,0.1)</f>
        <v>1298</v>
      </c>
      <c r="H22" s="206">
        <f t="shared" si="1"/>
        <v>25.96</v>
      </c>
      <c r="I22" s="102"/>
      <c r="J22" s="102"/>
      <c r="K22" s="110" t="s">
        <v>7</v>
      </c>
      <c r="L22" s="48"/>
      <c r="M22" s="49"/>
      <c r="N22" s="49"/>
      <c r="O22" s="49"/>
      <c r="P22" s="42"/>
      <c r="Q22" s="17">
        <f t="shared" si="0"/>
        <v>0</v>
      </c>
      <c r="R22" s="82"/>
      <c r="S22" s="82"/>
      <c r="T22" s="82"/>
      <c r="U22" s="82"/>
    </row>
    <row r="23" spans="1:21" s="90" customFormat="1" ht="19.5" customHeight="1">
      <c r="A23" s="98" t="s">
        <v>8</v>
      </c>
      <c r="B23" s="99" t="s">
        <v>262</v>
      </c>
      <c r="C23" s="86" t="s">
        <v>29</v>
      </c>
      <c r="D23" s="94">
        <f>ROUND('прайс 2015 розница'!D23*ВЫСОК%,0.1)</f>
        <v>90</v>
      </c>
      <c r="E23" s="95">
        <f>ROUND('прайс 2015 розница'!E23*ВЫСОК%,0.1)</f>
        <v>225</v>
      </c>
      <c r="F23" s="95">
        <f>ROUND('прайс 2015 розница'!F23*ВЫСОК%,0.1)</f>
        <v>405</v>
      </c>
      <c r="G23" s="95">
        <f>ROUND('прайс 2015 розница'!G23*ВЫСОК%,0.1)</f>
        <v>975</v>
      </c>
      <c r="H23" s="132">
        <f t="shared" si="1"/>
        <v>19.5</v>
      </c>
      <c r="I23" s="102"/>
      <c r="J23" s="102"/>
      <c r="K23" s="103" t="s">
        <v>8</v>
      </c>
      <c r="L23" s="47"/>
      <c r="M23" s="2"/>
      <c r="N23" s="2"/>
      <c r="O23" s="2"/>
      <c r="P23" s="44"/>
      <c r="Q23" s="17">
        <f t="shared" si="0"/>
        <v>0</v>
      </c>
      <c r="R23" s="82"/>
      <c r="S23" s="82"/>
      <c r="T23" s="82"/>
      <c r="U23" s="82"/>
    </row>
    <row r="24" spans="1:21" s="90" customFormat="1" ht="19.5" customHeight="1">
      <c r="A24" s="98" t="s">
        <v>185</v>
      </c>
      <c r="B24" s="99" t="s">
        <v>194</v>
      </c>
      <c r="C24" s="86" t="s">
        <v>38</v>
      </c>
      <c r="D24" s="94">
        <f>ROUND('прайс 2015 розница'!D24*ВЫСОК%,0.1)</f>
        <v>165</v>
      </c>
      <c r="E24" s="95">
        <f>ROUND('прайс 2015 розница'!E24*ВЫСОК%,0.1)</f>
        <v>398</v>
      </c>
      <c r="F24" s="95">
        <f>ROUND('прайс 2015 розница'!F24*ВЫСОК%,0.1)</f>
        <v>720</v>
      </c>
      <c r="G24" s="95">
        <f>ROUND('прайс 2015 розница'!G24*ВЫСОК%,0.1)</f>
        <v>1733</v>
      </c>
      <c r="H24" s="132">
        <f>G24/50</f>
        <v>34.66</v>
      </c>
      <c r="I24" s="96"/>
      <c r="J24" s="96"/>
      <c r="K24" s="103" t="s">
        <v>185</v>
      </c>
      <c r="L24" s="47"/>
      <c r="M24" s="2"/>
      <c r="N24" s="2"/>
      <c r="O24" s="2"/>
      <c r="P24" s="44"/>
      <c r="Q24" s="17">
        <f t="shared" si="0"/>
        <v>0</v>
      </c>
      <c r="R24" s="82"/>
      <c r="S24" s="82"/>
      <c r="T24" s="82"/>
      <c r="U24" s="82"/>
    </row>
    <row r="25" spans="1:21" s="90" customFormat="1" ht="19.5" customHeight="1">
      <c r="A25" s="98" t="s">
        <v>208</v>
      </c>
      <c r="B25" s="99" t="s">
        <v>276</v>
      </c>
      <c r="C25" s="86" t="s">
        <v>278</v>
      </c>
      <c r="D25" s="94">
        <f>ROUND('прайс 2015 розница'!D25*ВЫСОК%,0.1)</f>
        <v>75</v>
      </c>
      <c r="E25" s="95">
        <f>ROUND('прайс 2015 розница'!E25*ВЫСОК%,0.1)</f>
        <v>188</v>
      </c>
      <c r="F25" s="95">
        <f>ROUND('прайс 2015 розница'!F25*ВЫСОК%,0.1)</f>
        <v>338</v>
      </c>
      <c r="G25" s="95">
        <f>ROUND('прайс 2015 розница'!G25*ВЫСОК%,0.1)</f>
        <v>810</v>
      </c>
      <c r="H25" s="132">
        <f>G25/50</f>
        <v>16.2</v>
      </c>
      <c r="I25" s="104"/>
      <c r="J25" s="104"/>
      <c r="K25" s="103" t="s">
        <v>208</v>
      </c>
      <c r="L25" s="47"/>
      <c r="M25" s="2"/>
      <c r="N25" s="2"/>
      <c r="O25" s="2"/>
      <c r="P25" s="44"/>
      <c r="Q25" s="17">
        <f t="shared" si="0"/>
        <v>0</v>
      </c>
      <c r="R25" s="82"/>
      <c r="S25" s="82"/>
      <c r="T25" s="82"/>
      <c r="U25" s="82"/>
    </row>
    <row r="26" spans="1:21" s="90" customFormat="1" ht="19.5" customHeight="1">
      <c r="A26" s="98" t="s">
        <v>168</v>
      </c>
      <c r="B26" s="99" t="s">
        <v>186</v>
      </c>
      <c r="C26" s="86" t="s">
        <v>24</v>
      </c>
      <c r="D26" s="94">
        <f>ROUND('прайс 2015 розница'!D26*ВЫСОК%,0.1)</f>
        <v>75</v>
      </c>
      <c r="E26" s="95">
        <f>ROUND('прайс 2015 розница'!E26*ВЫСОК%,0.1)</f>
        <v>188</v>
      </c>
      <c r="F26" s="95">
        <f>ROUND('прайс 2015 розница'!F26*ВЫСОК%,0.1)</f>
        <v>338</v>
      </c>
      <c r="G26" s="95">
        <f>ROUND('прайс 2015 розница'!G26*ВЫСОК%,0.1)</f>
        <v>810</v>
      </c>
      <c r="H26" s="132">
        <f>G26/50</f>
        <v>16.2</v>
      </c>
      <c r="I26" s="104"/>
      <c r="J26" s="104"/>
      <c r="K26" s="103" t="s">
        <v>168</v>
      </c>
      <c r="L26" s="47"/>
      <c r="M26" s="2"/>
      <c r="N26" s="2"/>
      <c r="O26" s="2"/>
      <c r="P26" s="44"/>
      <c r="Q26" s="17">
        <f t="shared" si="0"/>
        <v>0</v>
      </c>
      <c r="R26" s="82"/>
      <c r="S26" s="82"/>
      <c r="T26" s="82"/>
      <c r="U26" s="82"/>
    </row>
    <row r="27" spans="1:21" s="83" customFormat="1" ht="19.5" customHeight="1">
      <c r="A27" s="107" t="s">
        <v>22</v>
      </c>
      <c r="B27" s="108" t="s">
        <v>261</v>
      </c>
      <c r="C27" s="109" t="s">
        <v>30</v>
      </c>
      <c r="D27" s="94">
        <f>ROUND('прайс 2015 розница'!D27*ВЫСОК%,0.1)</f>
        <v>360</v>
      </c>
      <c r="E27" s="95">
        <f>ROUND('прайс 2015 розница'!E27*ВЫСОК%,0.1)</f>
        <v>885</v>
      </c>
      <c r="F27" s="95">
        <f>ROUND('прайс 2015 розница'!F27*ВЫСОК%,0.1)</f>
        <v>1598</v>
      </c>
      <c r="G27" s="95">
        <f>ROUND('прайс 2015 розница'!G27*ВЫСОК%,0.1)</f>
        <v>3840</v>
      </c>
      <c r="H27" s="206">
        <f t="shared" si="1"/>
        <v>76.8</v>
      </c>
      <c r="I27" s="102"/>
      <c r="J27" s="102"/>
      <c r="K27" s="110" t="s">
        <v>22</v>
      </c>
      <c r="L27" s="48"/>
      <c r="M27" s="49"/>
      <c r="N27" s="49"/>
      <c r="O27" s="49"/>
      <c r="P27" s="42"/>
      <c r="Q27" s="17">
        <f t="shared" si="0"/>
        <v>0</v>
      </c>
      <c r="R27" s="82"/>
      <c r="S27" s="82"/>
      <c r="T27" s="82"/>
      <c r="U27" s="82"/>
    </row>
    <row r="28" spans="1:21" s="90" customFormat="1" ht="19.5" customHeight="1">
      <c r="A28" s="98" t="s">
        <v>43</v>
      </c>
      <c r="B28" s="99" t="s">
        <v>260</v>
      </c>
      <c r="C28" s="86" t="s">
        <v>32</v>
      </c>
      <c r="D28" s="94">
        <f>ROUND('прайс 2015 розница'!D28*ВЫСОК%,0.1)</f>
        <v>248</v>
      </c>
      <c r="E28" s="95">
        <f>ROUND('прайс 2015 розница'!E28*ВЫСОК%,0.1)</f>
        <v>615</v>
      </c>
      <c r="F28" s="95">
        <f>ROUND('прайс 2015 розница'!F28*ВЫСОК%,0.1)</f>
        <v>1110</v>
      </c>
      <c r="G28" s="95">
        <f>ROUND('прайс 2015 розница'!G28*ВЫСОК%,0.1)</f>
        <v>2670</v>
      </c>
      <c r="H28" s="132">
        <f>G28/50</f>
        <v>53.4</v>
      </c>
      <c r="I28" s="102"/>
      <c r="J28" s="102"/>
      <c r="K28" s="103" t="s">
        <v>43</v>
      </c>
      <c r="L28" s="47"/>
      <c r="M28" s="2"/>
      <c r="N28" s="2"/>
      <c r="O28" s="2"/>
      <c r="P28" s="44"/>
      <c r="Q28" s="17">
        <f t="shared" si="0"/>
        <v>0</v>
      </c>
      <c r="R28" s="82"/>
      <c r="S28" s="82"/>
      <c r="T28" s="82"/>
      <c r="U28" s="82"/>
    </row>
    <row r="29" spans="1:21" s="83" customFormat="1" ht="19.5" customHeight="1">
      <c r="A29" s="107" t="s">
        <v>18</v>
      </c>
      <c r="B29" s="108" t="s">
        <v>259</v>
      </c>
      <c r="C29" s="109" t="s">
        <v>28</v>
      </c>
      <c r="D29" s="94">
        <f>ROUND('прайс 2015 розница'!D29*ВЫСОК%,0.1)</f>
        <v>173</v>
      </c>
      <c r="E29" s="95">
        <f>ROUND('прайс 2015 розница'!E29*ВЫСОК%,0.1)</f>
        <v>420</v>
      </c>
      <c r="F29" s="95">
        <f>ROUND('прайс 2015 розница'!F29*ВЫСОК%,0.1)</f>
        <v>758</v>
      </c>
      <c r="G29" s="95">
        <f>ROUND('прайс 2015 розница'!G29*ВЫСОК%,0.1)</f>
        <v>1823</v>
      </c>
      <c r="H29" s="206">
        <f t="shared" si="1"/>
        <v>36.46</v>
      </c>
      <c r="I29" s="102"/>
      <c r="J29" s="102"/>
      <c r="K29" s="110" t="s">
        <v>18</v>
      </c>
      <c r="L29" s="48"/>
      <c r="M29" s="49"/>
      <c r="N29" s="49"/>
      <c r="O29" s="49"/>
      <c r="P29" s="42"/>
      <c r="Q29" s="17">
        <f t="shared" si="0"/>
        <v>0</v>
      </c>
      <c r="R29" s="82"/>
      <c r="S29" s="82"/>
      <c r="T29" s="82"/>
      <c r="U29" s="82"/>
    </row>
    <row r="30" spans="1:21" s="90" customFormat="1" ht="19.5" customHeight="1">
      <c r="A30" s="98" t="s">
        <v>176</v>
      </c>
      <c r="B30" s="99" t="s">
        <v>209</v>
      </c>
      <c r="C30" s="86" t="s">
        <v>32</v>
      </c>
      <c r="D30" s="94">
        <f>ROUND('прайс 2015 розница'!D30*ВЫСОК%,0.1)</f>
        <v>60</v>
      </c>
      <c r="E30" s="95">
        <f>ROUND('прайс 2015 розница'!E30*ВЫСОК%,0.1)</f>
        <v>143</v>
      </c>
      <c r="F30" s="95">
        <f>ROUND('прайс 2015 розница'!F30*ВЫСОК%,0.1)</f>
        <v>263</v>
      </c>
      <c r="G30" s="95">
        <f>ROUND('прайс 2015 розница'!G30*ВЫСОК%,0.1)</f>
        <v>630</v>
      </c>
      <c r="H30" s="132">
        <f>G30/50</f>
        <v>12.6</v>
      </c>
      <c r="I30" s="104"/>
      <c r="J30" s="104"/>
      <c r="K30" s="103" t="s">
        <v>176</v>
      </c>
      <c r="L30" s="47"/>
      <c r="M30" s="2"/>
      <c r="N30" s="2"/>
      <c r="O30" s="2"/>
      <c r="P30" s="44"/>
      <c r="Q30" s="17">
        <f t="shared" si="0"/>
        <v>0</v>
      </c>
      <c r="R30" s="82"/>
      <c r="S30" s="82"/>
      <c r="T30" s="82"/>
      <c r="U30" s="82"/>
    </row>
    <row r="31" spans="1:21" s="83" customFormat="1" ht="19.5" customHeight="1">
      <c r="A31" s="107" t="s">
        <v>79</v>
      </c>
      <c r="B31" s="108" t="s">
        <v>257</v>
      </c>
      <c r="C31" s="109" t="s">
        <v>32</v>
      </c>
      <c r="D31" s="94">
        <f>ROUND('прайс 2015 розница'!D31*ВЫСОК%,0.1)</f>
        <v>398</v>
      </c>
      <c r="E31" s="95">
        <f>ROUND('прайс 2015 розница'!E31*ВЫСОК%,0.1)</f>
        <v>990</v>
      </c>
      <c r="F31" s="95">
        <f>ROUND('прайс 2015 розница'!F31*ВЫСОК%,0.1)</f>
        <v>1785</v>
      </c>
      <c r="G31" s="95">
        <f>ROUND('прайс 2015 розница'!G31*ВЫСОК%,0.1)</f>
        <v>4290</v>
      </c>
      <c r="H31" s="206">
        <f t="shared" si="1"/>
        <v>85.8</v>
      </c>
      <c r="I31" s="96"/>
      <c r="J31" s="96"/>
      <c r="K31" s="110" t="s">
        <v>79</v>
      </c>
      <c r="L31" s="48"/>
      <c r="M31" s="49"/>
      <c r="N31" s="49"/>
      <c r="O31" s="49"/>
      <c r="P31" s="42"/>
      <c r="Q31" s="17">
        <f t="shared" si="0"/>
        <v>0</v>
      </c>
      <c r="R31" s="82"/>
      <c r="S31" s="82"/>
      <c r="T31" s="82"/>
      <c r="U31" s="82"/>
    </row>
    <row r="32" spans="1:21" s="90" customFormat="1" ht="19.5" customHeight="1">
      <c r="A32" s="98" t="s">
        <v>120</v>
      </c>
      <c r="B32" s="99" t="s">
        <v>258</v>
      </c>
      <c r="C32" s="86" t="s">
        <v>97</v>
      </c>
      <c r="D32" s="94">
        <f>ROUND('прайс 2015 розница'!D32*ВЫСОК%,0.1)</f>
        <v>90</v>
      </c>
      <c r="E32" s="95">
        <f>ROUND('прайс 2015 розница'!E32*ВЫСОК%,0.1)</f>
        <v>225</v>
      </c>
      <c r="F32" s="95">
        <f>ROUND('прайс 2015 розница'!F32*ВЫСОК%,0.1)</f>
        <v>405</v>
      </c>
      <c r="G32" s="95">
        <f>ROUND('прайс 2015 розница'!G32*ВЫСОК%,0.1)</f>
        <v>975</v>
      </c>
      <c r="H32" s="132">
        <f>G32/50</f>
        <v>19.5</v>
      </c>
      <c r="I32" s="104"/>
      <c r="J32" s="104"/>
      <c r="K32" s="103" t="s">
        <v>120</v>
      </c>
      <c r="L32" s="47"/>
      <c r="M32" s="2"/>
      <c r="N32" s="2"/>
      <c r="O32" s="2"/>
      <c r="P32" s="44"/>
      <c r="Q32" s="17">
        <f t="shared" si="0"/>
        <v>0</v>
      </c>
      <c r="R32" s="82"/>
      <c r="S32" s="82"/>
      <c r="T32" s="82"/>
      <c r="U32" s="82"/>
    </row>
    <row r="33" spans="1:21" s="90" customFormat="1" ht="19.5" customHeight="1">
      <c r="A33" s="98" t="s">
        <v>3</v>
      </c>
      <c r="B33" s="99" t="s">
        <v>256</v>
      </c>
      <c r="C33" s="86" t="s">
        <v>27</v>
      </c>
      <c r="D33" s="94">
        <f>ROUND('прайс 2015 розница'!D33*ВЫСОК%,0.1)</f>
        <v>90</v>
      </c>
      <c r="E33" s="95">
        <f>ROUND('прайс 2015 розница'!E33*ВЫСОК%,0.1)</f>
        <v>218</v>
      </c>
      <c r="F33" s="95">
        <f>ROUND('прайс 2015 розница'!F33*ВЫСОК%,0.1)</f>
        <v>398</v>
      </c>
      <c r="G33" s="95">
        <f>ROUND('прайс 2015 розница'!G33*ВЫСОК%,0.1)</f>
        <v>960</v>
      </c>
      <c r="H33" s="132">
        <f t="shared" si="1"/>
        <v>19.2</v>
      </c>
      <c r="I33" s="102"/>
      <c r="J33" s="102"/>
      <c r="K33" s="103" t="s">
        <v>3</v>
      </c>
      <c r="L33" s="47"/>
      <c r="M33" s="2"/>
      <c r="N33" s="2"/>
      <c r="O33" s="2"/>
      <c r="P33" s="44"/>
      <c r="Q33" s="17">
        <f t="shared" si="0"/>
        <v>0</v>
      </c>
      <c r="R33" s="82"/>
      <c r="S33" s="82"/>
      <c r="T33" s="82"/>
      <c r="U33" s="82"/>
    </row>
    <row r="34" spans="1:21" s="90" customFormat="1" ht="19.5" customHeight="1">
      <c r="A34" s="98" t="s">
        <v>95</v>
      </c>
      <c r="B34" s="99" t="s">
        <v>255</v>
      </c>
      <c r="C34" s="86" t="s">
        <v>53</v>
      </c>
      <c r="D34" s="94">
        <f>ROUND('прайс 2015 розница'!D34*ВЫСОК%,0.1)</f>
        <v>60</v>
      </c>
      <c r="E34" s="95">
        <f>ROUND('прайс 2015 розница'!E34*ВЫСОК%,0.1)</f>
        <v>143</v>
      </c>
      <c r="F34" s="95">
        <f>ROUND('прайс 2015 розница'!F34*ВЫСОК%,0.1)</f>
        <v>263</v>
      </c>
      <c r="G34" s="95">
        <f>ROUND('прайс 2015 розница'!G34*ВЫСОК%,0.1)</f>
        <v>630</v>
      </c>
      <c r="H34" s="132">
        <f>G34/50</f>
        <v>12.6</v>
      </c>
      <c r="I34" s="102"/>
      <c r="J34" s="102"/>
      <c r="K34" s="103" t="s">
        <v>95</v>
      </c>
      <c r="L34" s="47"/>
      <c r="M34" s="2"/>
      <c r="N34" s="2"/>
      <c r="O34" s="2"/>
      <c r="P34" s="44"/>
      <c r="Q34" s="17">
        <f t="shared" si="0"/>
        <v>0</v>
      </c>
      <c r="R34" s="82"/>
      <c r="S34" s="82"/>
      <c r="T34" s="82"/>
      <c r="U34" s="82"/>
    </row>
    <row r="35" spans="1:21" s="90" customFormat="1" ht="19.5" customHeight="1">
      <c r="A35" s="98" t="s">
        <v>80</v>
      </c>
      <c r="B35" s="99" t="s">
        <v>254</v>
      </c>
      <c r="C35" s="86" t="s">
        <v>29</v>
      </c>
      <c r="D35" s="94">
        <f>ROUND('прайс 2015 розница'!D35*ВЫСОК%,0.1)</f>
        <v>90</v>
      </c>
      <c r="E35" s="95">
        <f>ROUND('прайс 2015 розница'!E35*ВЫСОК%,0.1)</f>
        <v>225</v>
      </c>
      <c r="F35" s="95">
        <f>ROUND('прайс 2015 розница'!F35*ВЫСОК%,0.1)</f>
        <v>405</v>
      </c>
      <c r="G35" s="95">
        <f>ROUND('прайс 2015 розница'!G35*ВЫСОК%,0.1)</f>
        <v>975</v>
      </c>
      <c r="H35" s="132">
        <f t="shared" si="1"/>
        <v>19.5</v>
      </c>
      <c r="I35" s="104"/>
      <c r="J35" s="104"/>
      <c r="K35" s="103" t="s">
        <v>80</v>
      </c>
      <c r="L35" s="47"/>
      <c r="M35" s="2"/>
      <c r="N35" s="2"/>
      <c r="O35" s="2"/>
      <c r="P35" s="44"/>
      <c r="Q35" s="17">
        <f t="shared" si="0"/>
        <v>0</v>
      </c>
      <c r="R35" s="82"/>
      <c r="S35" s="82"/>
      <c r="T35" s="82"/>
      <c r="U35" s="82"/>
    </row>
    <row r="36" spans="1:21" s="90" customFormat="1" ht="19.5" customHeight="1">
      <c r="A36" s="98" t="s">
        <v>440</v>
      </c>
      <c r="B36" s="99" t="s">
        <v>252</v>
      </c>
      <c r="C36" s="86" t="s">
        <v>35</v>
      </c>
      <c r="D36" s="94">
        <f>ROUND('прайс 2015 розница'!D36*ВЫСОК%,0.1)</f>
        <v>113</v>
      </c>
      <c r="E36" s="95">
        <f>ROUND('прайс 2015 розница'!E36*ВЫСОК%,0.1)</f>
        <v>270</v>
      </c>
      <c r="F36" s="95">
        <f>ROUND('прайс 2015 розница'!F36*ВЫСОК%,0.1)</f>
        <v>488</v>
      </c>
      <c r="G36" s="95">
        <f>ROUND('прайс 2015 розница'!G36*ВЫСОК%,0.1)</f>
        <v>1170</v>
      </c>
      <c r="H36" s="132">
        <f>G36/50</f>
        <v>23.4</v>
      </c>
      <c r="I36" s="104"/>
      <c r="J36" s="104"/>
      <c r="K36" s="103" t="s">
        <v>440</v>
      </c>
      <c r="L36" s="47"/>
      <c r="M36" s="2"/>
      <c r="N36" s="2"/>
      <c r="O36" s="2"/>
      <c r="P36" s="44"/>
      <c r="Q36" s="17">
        <f t="shared" si="0"/>
        <v>0</v>
      </c>
      <c r="R36" s="82"/>
      <c r="S36" s="82"/>
      <c r="T36" s="82"/>
      <c r="U36" s="82"/>
    </row>
    <row r="37" spans="1:21" s="90" customFormat="1" ht="19.5" customHeight="1">
      <c r="A37" s="98" t="s">
        <v>5</v>
      </c>
      <c r="B37" s="99" t="s">
        <v>253</v>
      </c>
      <c r="C37" s="86" t="s">
        <v>38</v>
      </c>
      <c r="D37" s="94">
        <f>ROUND('прайс 2015 розница'!D37*ВЫСОК%,0.1)</f>
        <v>128</v>
      </c>
      <c r="E37" s="95">
        <f>ROUND('прайс 2015 розница'!E37*ВЫСОК%,0.1)</f>
        <v>315</v>
      </c>
      <c r="F37" s="95">
        <f>ROUND('прайс 2015 розница'!F37*ВЫСОК%,0.1)</f>
        <v>570</v>
      </c>
      <c r="G37" s="95">
        <f>ROUND('прайс 2015 розница'!G37*ВЫСОК%,0.1)</f>
        <v>1373</v>
      </c>
      <c r="H37" s="132">
        <f t="shared" si="1"/>
        <v>27.46</v>
      </c>
      <c r="I37" s="104"/>
      <c r="J37" s="104"/>
      <c r="K37" s="103" t="s">
        <v>5</v>
      </c>
      <c r="L37" s="47"/>
      <c r="M37" s="2"/>
      <c r="N37" s="2"/>
      <c r="O37" s="2"/>
      <c r="P37" s="44"/>
      <c r="Q37" s="17">
        <f t="shared" si="0"/>
        <v>0</v>
      </c>
      <c r="R37" s="82"/>
      <c r="S37" s="82"/>
      <c r="T37" s="82"/>
      <c r="U37" s="82"/>
    </row>
    <row r="38" spans="1:21" s="90" customFormat="1" ht="19.5" customHeight="1">
      <c r="A38" s="98" t="s">
        <v>308</v>
      </c>
      <c r="B38" s="99" t="s">
        <v>277</v>
      </c>
      <c r="C38" s="86" t="s">
        <v>56</v>
      </c>
      <c r="D38" s="94">
        <f>ROUND('прайс 2015 розница'!D38*ВЫСОК%,0.1)</f>
        <v>165</v>
      </c>
      <c r="E38" s="95">
        <f>ROUND('прайс 2015 розница'!E38*ВЫСОК%,0.1)</f>
        <v>398</v>
      </c>
      <c r="F38" s="95">
        <f>ROUND('прайс 2015 розница'!F38*ВЫСОК%,0.1)</f>
        <v>720</v>
      </c>
      <c r="G38" s="95">
        <f>ROUND('прайс 2015 розница'!G38*ВЫСОК%,0.1)</f>
        <v>1733</v>
      </c>
      <c r="H38" s="132">
        <f>G38/50</f>
        <v>34.66</v>
      </c>
      <c r="I38" s="104"/>
      <c r="J38" s="104"/>
      <c r="K38" s="103" t="s">
        <v>308</v>
      </c>
      <c r="L38" s="47"/>
      <c r="M38" s="2"/>
      <c r="N38" s="2"/>
      <c r="O38" s="2"/>
      <c r="P38" s="44"/>
      <c r="Q38" s="17">
        <f t="shared" si="0"/>
        <v>0</v>
      </c>
      <c r="R38" s="82"/>
      <c r="S38" s="82"/>
      <c r="T38" s="82"/>
      <c r="U38" s="82"/>
    </row>
    <row r="39" spans="1:21" s="90" customFormat="1" ht="19.5" customHeight="1">
      <c r="A39" s="98" t="s">
        <v>44</v>
      </c>
      <c r="B39" s="99" t="s">
        <v>252</v>
      </c>
      <c r="C39" s="86" t="s">
        <v>35</v>
      </c>
      <c r="D39" s="94">
        <f>ROUND('прайс 2015 розница'!D39*ВЫСОК%,0.1)</f>
        <v>113</v>
      </c>
      <c r="E39" s="95">
        <f>ROUND('прайс 2015 розница'!E39*ВЫСОК%,0.1)</f>
        <v>270</v>
      </c>
      <c r="F39" s="95">
        <f>ROUND('прайс 2015 розница'!F39*ВЫСОК%,0.1)</f>
        <v>488</v>
      </c>
      <c r="G39" s="95">
        <f>ROUND('прайс 2015 розница'!G39*ВЫСОК%,0.1)</f>
        <v>1170</v>
      </c>
      <c r="H39" s="132">
        <f t="shared" si="1"/>
        <v>23.4</v>
      </c>
      <c r="I39" s="104"/>
      <c r="J39" s="104"/>
      <c r="K39" s="103" t="s">
        <v>44</v>
      </c>
      <c r="L39" s="47"/>
      <c r="M39" s="2"/>
      <c r="N39" s="2"/>
      <c r="O39" s="2"/>
      <c r="P39" s="44"/>
      <c r="Q39" s="17">
        <f t="shared" si="0"/>
        <v>0</v>
      </c>
      <c r="R39" s="82"/>
      <c r="S39" s="82"/>
      <c r="T39" s="82"/>
      <c r="U39" s="82"/>
    </row>
    <row r="40" spans="1:21" s="90" customFormat="1" ht="19.5" customHeight="1">
      <c r="A40" s="98" t="s">
        <v>91</v>
      </c>
      <c r="B40" s="99" t="s">
        <v>251</v>
      </c>
      <c r="C40" s="86" t="s">
        <v>71</v>
      </c>
      <c r="D40" s="94">
        <f>ROUND('прайс 2015 розница'!D40*ВЫСОК%,0.1)</f>
        <v>330</v>
      </c>
      <c r="E40" s="95">
        <f>ROUND('прайс 2015 розница'!E40*ВЫСОК%,0.1)</f>
        <v>810</v>
      </c>
      <c r="F40" s="95">
        <f>ROUND('прайс 2015 розница'!F40*ВЫСОК%,0.1)</f>
        <v>1463</v>
      </c>
      <c r="G40" s="95">
        <f>ROUND('прайс 2015 розница'!G40*ВЫСОК%,0.1)</f>
        <v>3510</v>
      </c>
      <c r="H40" s="132">
        <f>G40/50</f>
        <v>70.2</v>
      </c>
      <c r="I40" s="104"/>
      <c r="J40" s="104"/>
      <c r="K40" s="103" t="s">
        <v>91</v>
      </c>
      <c r="L40" s="47"/>
      <c r="M40" s="2"/>
      <c r="N40" s="2"/>
      <c r="O40" s="2"/>
      <c r="P40" s="44"/>
      <c r="Q40" s="17">
        <f t="shared" si="0"/>
        <v>0</v>
      </c>
      <c r="R40" s="82"/>
      <c r="S40" s="82"/>
      <c r="T40" s="82"/>
      <c r="U40" s="82"/>
    </row>
    <row r="41" spans="1:21" s="90" customFormat="1" ht="19.5" customHeight="1">
      <c r="A41" s="98" t="s">
        <v>70</v>
      </c>
      <c r="B41" s="99" t="s">
        <v>251</v>
      </c>
      <c r="C41" s="86" t="s">
        <v>71</v>
      </c>
      <c r="D41" s="94">
        <f>ROUND('прайс 2015 розница'!D41*ВЫСОК%,0.1)</f>
        <v>75</v>
      </c>
      <c r="E41" s="95">
        <f>ROUND('прайс 2015 розница'!E41*ВЫСОК%,0.1)</f>
        <v>188</v>
      </c>
      <c r="F41" s="95">
        <f>ROUND('прайс 2015 розница'!F41*ВЫСОК%,0.1)</f>
        <v>338</v>
      </c>
      <c r="G41" s="95">
        <f>ROUND('прайс 2015 розница'!G41*ВЫСОК%,0.1)</f>
        <v>810</v>
      </c>
      <c r="H41" s="132">
        <f t="shared" si="1"/>
        <v>16.2</v>
      </c>
      <c r="I41" s="104"/>
      <c r="J41" s="104"/>
      <c r="K41" s="103" t="s">
        <v>70</v>
      </c>
      <c r="L41" s="47"/>
      <c r="M41" s="2"/>
      <c r="N41" s="2"/>
      <c r="O41" s="2"/>
      <c r="P41" s="44"/>
      <c r="Q41" s="17">
        <f t="shared" si="0"/>
        <v>0</v>
      </c>
      <c r="R41" s="82"/>
      <c r="S41" s="82"/>
      <c r="T41" s="82"/>
      <c r="U41" s="82"/>
    </row>
    <row r="42" spans="1:21" s="90" customFormat="1" ht="19.5" customHeight="1">
      <c r="A42" s="98" t="s">
        <v>23</v>
      </c>
      <c r="B42" s="99" t="s">
        <v>250</v>
      </c>
      <c r="C42" s="86" t="s">
        <v>31</v>
      </c>
      <c r="D42" s="94">
        <f>ROUND('прайс 2015 розница'!D42*ВЫСОК%,0.1)</f>
        <v>98</v>
      </c>
      <c r="E42" s="95">
        <f>ROUND('прайс 2015 розница'!E42*ВЫСОК%,0.1)</f>
        <v>240</v>
      </c>
      <c r="F42" s="95">
        <f>ROUND('прайс 2015 розница'!F42*ВЫСОК%,0.1)</f>
        <v>435</v>
      </c>
      <c r="G42" s="95">
        <f>ROUND('прайс 2015 розница'!G42*ВЫСОК%,0.1)</f>
        <v>1050</v>
      </c>
      <c r="H42" s="132">
        <f t="shared" si="1"/>
        <v>21</v>
      </c>
      <c r="I42" s="104"/>
      <c r="J42" s="104"/>
      <c r="K42" s="103" t="s">
        <v>23</v>
      </c>
      <c r="L42" s="47"/>
      <c r="M42" s="2"/>
      <c r="N42" s="2"/>
      <c r="O42" s="2"/>
      <c r="P42" s="44"/>
      <c r="Q42" s="17">
        <f t="shared" si="0"/>
        <v>0</v>
      </c>
      <c r="R42" s="82"/>
      <c r="S42" s="82"/>
      <c r="T42" s="82"/>
      <c r="U42" s="82"/>
    </row>
    <row r="43" spans="1:21" s="90" customFormat="1" ht="19.5" customHeight="1">
      <c r="A43" s="98" t="s">
        <v>189</v>
      </c>
      <c r="B43" s="99" t="s">
        <v>249</v>
      </c>
      <c r="C43" s="86" t="s">
        <v>28</v>
      </c>
      <c r="D43" s="94">
        <f>ROUND('прайс 2015 розница'!D43*ВЫСОК%,0.1)</f>
        <v>90</v>
      </c>
      <c r="E43" s="95">
        <f>ROUND('прайс 2015 розница'!E43*ВЫСОК%,0.1)</f>
        <v>225</v>
      </c>
      <c r="F43" s="95">
        <f>ROUND('прайс 2015 розница'!F43*ВЫСОК%,0.1)</f>
        <v>405</v>
      </c>
      <c r="G43" s="95">
        <f>ROUND('прайс 2015 розница'!G43*ВЫСОК%,0.1)</f>
        <v>975</v>
      </c>
      <c r="H43" s="132">
        <f>G43/50</f>
        <v>19.5</v>
      </c>
      <c r="I43" s="104"/>
      <c r="J43" s="104"/>
      <c r="K43" s="103" t="s">
        <v>171</v>
      </c>
      <c r="L43" s="47"/>
      <c r="M43" s="2"/>
      <c r="N43" s="2"/>
      <c r="O43" s="2"/>
      <c r="P43" s="44"/>
      <c r="Q43" s="17">
        <f t="shared" si="0"/>
        <v>0</v>
      </c>
      <c r="R43" s="82"/>
      <c r="S43" s="82"/>
      <c r="T43" s="82"/>
      <c r="U43" s="82"/>
    </row>
    <row r="44" spans="1:21" s="90" customFormat="1" ht="19.5" customHeight="1">
      <c r="A44" s="98" t="s">
        <v>179</v>
      </c>
      <c r="B44" s="99" t="s">
        <v>187</v>
      </c>
      <c r="C44" s="86" t="s">
        <v>188</v>
      </c>
      <c r="D44" s="94">
        <f>ROUND('прайс 2015 розница'!D44*ВЫСОК%,0.1)</f>
        <v>113</v>
      </c>
      <c r="E44" s="95">
        <f>ROUND('прайс 2015 розница'!E44*ВЫСОК%,0.1)</f>
        <v>270</v>
      </c>
      <c r="F44" s="95">
        <f>ROUND('прайс 2015 розница'!F44*ВЫСОК%,0.1)</f>
        <v>488</v>
      </c>
      <c r="G44" s="95">
        <f>ROUND('прайс 2015 розница'!G44*ВЫСОК%,0.1)</f>
        <v>1170</v>
      </c>
      <c r="H44" s="132">
        <f>G44/50</f>
        <v>23.4</v>
      </c>
      <c r="I44" s="104"/>
      <c r="J44" s="104"/>
      <c r="K44" s="103" t="s">
        <v>179</v>
      </c>
      <c r="L44" s="47"/>
      <c r="M44" s="2"/>
      <c r="N44" s="2"/>
      <c r="O44" s="2"/>
      <c r="P44" s="44"/>
      <c r="Q44" s="17">
        <f t="shared" si="0"/>
        <v>0</v>
      </c>
      <c r="R44" s="82"/>
      <c r="S44" s="82"/>
      <c r="T44" s="82"/>
      <c r="U44" s="82"/>
    </row>
    <row r="45" spans="1:21" s="90" customFormat="1" ht="19.5" customHeight="1">
      <c r="A45" s="98" t="s">
        <v>19</v>
      </c>
      <c r="B45" s="99" t="s">
        <v>248</v>
      </c>
      <c r="C45" s="86" t="s">
        <v>32</v>
      </c>
      <c r="D45" s="94">
        <f>ROUND('прайс 2015 розница'!D45*ВЫСОК%,0.1)</f>
        <v>240</v>
      </c>
      <c r="E45" s="95">
        <f>ROUND('прайс 2015 розница'!E45*ВЫСОК%,0.1)</f>
        <v>593</v>
      </c>
      <c r="F45" s="95">
        <f>ROUND('прайс 2015 розница'!F45*ВЫСОК%,0.1)</f>
        <v>1073</v>
      </c>
      <c r="G45" s="95">
        <f>ROUND('прайс 2015 розница'!G45*ВЫСОК%,0.1)</f>
        <v>2580</v>
      </c>
      <c r="H45" s="132">
        <f t="shared" si="1"/>
        <v>51.6</v>
      </c>
      <c r="I45" s="102"/>
      <c r="J45" s="102"/>
      <c r="K45" s="103" t="s">
        <v>19</v>
      </c>
      <c r="L45" s="47"/>
      <c r="M45" s="2"/>
      <c r="N45" s="2"/>
      <c r="O45" s="2"/>
      <c r="P45" s="44"/>
      <c r="Q45" s="17">
        <f t="shared" si="0"/>
        <v>0</v>
      </c>
      <c r="R45" s="82"/>
      <c r="S45" s="82"/>
      <c r="T45" s="82"/>
      <c r="U45" s="82"/>
    </row>
    <row r="46" spans="1:21" s="83" customFormat="1" ht="19.5" customHeight="1">
      <c r="A46" s="107" t="s">
        <v>45</v>
      </c>
      <c r="B46" s="108" t="s">
        <v>247</v>
      </c>
      <c r="C46" s="109" t="s">
        <v>54</v>
      </c>
      <c r="D46" s="94">
        <f>ROUND('прайс 2015 розница'!D46*ВЫСОК%,0.1)</f>
        <v>98</v>
      </c>
      <c r="E46" s="95">
        <f>ROUND('прайс 2015 розница'!E46*ВЫСОК%,0.1)</f>
        <v>240</v>
      </c>
      <c r="F46" s="95">
        <f>ROUND('прайс 2015 розница'!F46*ВЫСОК%,0.1)</f>
        <v>435</v>
      </c>
      <c r="G46" s="95">
        <f>ROUND('прайс 2015 розница'!G46*ВЫСОК%,0.1)</f>
        <v>1050</v>
      </c>
      <c r="H46" s="206">
        <f t="shared" si="1"/>
        <v>21</v>
      </c>
      <c r="I46" s="102"/>
      <c r="J46" s="102"/>
      <c r="K46" s="110" t="s">
        <v>45</v>
      </c>
      <c r="L46" s="48"/>
      <c r="M46" s="49"/>
      <c r="N46" s="49"/>
      <c r="O46" s="49"/>
      <c r="P46" s="42"/>
      <c r="Q46" s="17">
        <f t="shared" si="0"/>
        <v>0</v>
      </c>
      <c r="R46" s="82"/>
      <c r="S46" s="82"/>
      <c r="T46" s="82"/>
      <c r="U46" s="82"/>
    </row>
    <row r="47" spans="1:21" s="90" customFormat="1" ht="19.5" customHeight="1">
      <c r="A47" s="98" t="s">
        <v>81</v>
      </c>
      <c r="B47" s="99" t="s">
        <v>246</v>
      </c>
      <c r="C47" s="86" t="s">
        <v>82</v>
      </c>
      <c r="D47" s="94">
        <f>ROUND('прайс 2015 розница'!D47*ВЫСОК%,0.1)</f>
        <v>75</v>
      </c>
      <c r="E47" s="95">
        <f>ROUND('прайс 2015 розница'!E47*ВЫСОК%,0.1)</f>
        <v>188</v>
      </c>
      <c r="F47" s="95">
        <f>ROUND('прайс 2015 розница'!F47*ВЫСОК%,0.1)</f>
        <v>338</v>
      </c>
      <c r="G47" s="95">
        <f>ROUND('прайс 2015 розница'!G47*ВЫСОК%,0.1)</f>
        <v>810</v>
      </c>
      <c r="H47" s="132">
        <f t="shared" si="1"/>
        <v>16.2</v>
      </c>
      <c r="I47" s="102"/>
      <c r="J47" s="102"/>
      <c r="K47" s="103" t="s">
        <v>81</v>
      </c>
      <c r="L47" s="47"/>
      <c r="M47" s="2"/>
      <c r="N47" s="2"/>
      <c r="O47" s="2"/>
      <c r="P47" s="44"/>
      <c r="Q47" s="17">
        <f t="shared" si="0"/>
        <v>0</v>
      </c>
      <c r="R47" s="82"/>
      <c r="S47" s="82"/>
      <c r="T47" s="82"/>
      <c r="U47" s="82"/>
    </row>
    <row r="48" spans="1:21" s="83" customFormat="1" ht="19.5" customHeight="1">
      <c r="A48" s="107" t="s">
        <v>9</v>
      </c>
      <c r="B48" s="108" t="s">
        <v>245</v>
      </c>
      <c r="C48" s="109" t="s">
        <v>25</v>
      </c>
      <c r="D48" s="94">
        <f>ROUND('прайс 2015 розница'!D48*ВЫСОК%,0.1)</f>
        <v>75</v>
      </c>
      <c r="E48" s="95">
        <f>ROUND('прайс 2015 розница'!E48*ВЫСОК%,0.1)</f>
        <v>188</v>
      </c>
      <c r="F48" s="95">
        <f>ROUND('прайс 2015 розница'!F48*ВЫСОК%,0.1)</f>
        <v>338</v>
      </c>
      <c r="G48" s="95">
        <f>ROUND('прайс 2015 розница'!G48*ВЫСОК%,0.1)</f>
        <v>810</v>
      </c>
      <c r="H48" s="206">
        <f t="shared" si="1"/>
        <v>16.2</v>
      </c>
      <c r="I48" s="102"/>
      <c r="J48" s="102"/>
      <c r="K48" s="110" t="s">
        <v>9</v>
      </c>
      <c r="L48" s="48"/>
      <c r="M48" s="49"/>
      <c r="N48" s="49"/>
      <c r="O48" s="49"/>
      <c r="P48" s="42"/>
      <c r="Q48" s="17">
        <f t="shared" si="0"/>
        <v>0</v>
      </c>
      <c r="R48" s="82"/>
      <c r="S48" s="82"/>
      <c r="T48" s="82"/>
      <c r="U48" s="82"/>
    </row>
    <row r="49" spans="1:21" s="90" customFormat="1" ht="19.5" customHeight="1">
      <c r="A49" s="98" t="s">
        <v>178</v>
      </c>
      <c r="B49" s="99" t="s">
        <v>244</v>
      </c>
      <c r="C49" s="86" t="s">
        <v>24</v>
      </c>
      <c r="D49" s="94">
        <f>ROUND('прайс 2015 розница'!D49*ВЫСОК%,0.1)</f>
        <v>75</v>
      </c>
      <c r="E49" s="95">
        <f>ROUND('прайс 2015 розница'!E49*ВЫСОК%,0.1)</f>
        <v>188</v>
      </c>
      <c r="F49" s="95">
        <f>ROUND('прайс 2015 розница'!F49*ВЫСОК%,0.1)</f>
        <v>338</v>
      </c>
      <c r="G49" s="95">
        <f>ROUND('прайс 2015 розница'!G49*ВЫСОК%,0.1)</f>
        <v>810</v>
      </c>
      <c r="H49" s="132">
        <f>G49/50</f>
        <v>16.2</v>
      </c>
      <c r="I49" s="104"/>
      <c r="J49" s="104"/>
      <c r="K49" s="103" t="s">
        <v>178</v>
      </c>
      <c r="L49" s="47"/>
      <c r="M49" s="2"/>
      <c r="N49" s="2"/>
      <c r="O49" s="2"/>
      <c r="P49" s="44"/>
      <c r="Q49" s="17">
        <f t="shared" si="0"/>
        <v>0</v>
      </c>
      <c r="R49" s="82"/>
      <c r="S49" s="82"/>
      <c r="T49" s="82"/>
      <c r="U49" s="82"/>
    </row>
    <row r="50" spans="1:21" s="90" customFormat="1" ht="19.5" customHeight="1">
      <c r="A50" s="98" t="s">
        <v>10</v>
      </c>
      <c r="B50" s="99" t="s">
        <v>243</v>
      </c>
      <c r="C50" s="86" t="s">
        <v>33</v>
      </c>
      <c r="D50" s="94">
        <f>ROUND('прайс 2015 розница'!D50*ВЫСОК%,0.1)</f>
        <v>165</v>
      </c>
      <c r="E50" s="95">
        <f>ROUND('прайс 2015 розница'!E50*ВЫСОК%,0.1)</f>
        <v>398</v>
      </c>
      <c r="F50" s="95">
        <f>ROUND('прайс 2015 розница'!F50*ВЫСОК%,0.1)</f>
        <v>720</v>
      </c>
      <c r="G50" s="95">
        <f>ROUND('прайс 2015 розница'!G50*ВЫСОК%,0.1)</f>
        <v>1733</v>
      </c>
      <c r="H50" s="132">
        <f t="shared" si="1"/>
        <v>34.66</v>
      </c>
      <c r="I50" s="104"/>
      <c r="J50" s="104"/>
      <c r="K50" s="103" t="s">
        <v>10</v>
      </c>
      <c r="L50" s="47"/>
      <c r="M50" s="2"/>
      <c r="N50" s="2"/>
      <c r="O50" s="2"/>
      <c r="P50" s="44"/>
      <c r="Q50" s="17">
        <f t="shared" si="0"/>
        <v>0</v>
      </c>
      <c r="R50" s="82"/>
      <c r="S50" s="82"/>
      <c r="T50" s="82"/>
      <c r="U50" s="82"/>
    </row>
    <row r="51" spans="1:21" s="90" customFormat="1" ht="19.5" customHeight="1">
      <c r="A51" s="98" t="s">
        <v>46</v>
      </c>
      <c r="B51" s="99" t="s">
        <v>242</v>
      </c>
      <c r="C51" s="86" t="s">
        <v>25</v>
      </c>
      <c r="D51" s="94">
        <f>ROUND('прайс 2015 розница'!D51*ВЫСОК%,0.1)</f>
        <v>113</v>
      </c>
      <c r="E51" s="95">
        <f>ROUND('прайс 2015 розница'!E51*ВЫСОК%,0.1)</f>
        <v>278</v>
      </c>
      <c r="F51" s="95">
        <f>ROUND('прайс 2015 розница'!F51*ВЫСОК%,0.1)</f>
        <v>503</v>
      </c>
      <c r="G51" s="95">
        <f>ROUND('прайс 2015 розница'!G51*ВЫСОК%,0.1)</f>
        <v>1208</v>
      </c>
      <c r="H51" s="132">
        <f t="shared" si="1"/>
        <v>24.16</v>
      </c>
      <c r="I51" s="104"/>
      <c r="J51" s="104"/>
      <c r="K51" s="103" t="s">
        <v>46</v>
      </c>
      <c r="L51" s="47"/>
      <c r="M51" s="2"/>
      <c r="N51" s="2"/>
      <c r="O51" s="2"/>
      <c r="P51" s="44"/>
      <c r="Q51" s="17">
        <f t="shared" si="0"/>
        <v>0</v>
      </c>
      <c r="R51" s="82"/>
      <c r="S51" s="82"/>
      <c r="T51" s="82"/>
      <c r="U51" s="82"/>
    </row>
    <row r="52" spans="1:21" s="90" customFormat="1" ht="19.5" customHeight="1">
      <c r="A52" s="98" t="s">
        <v>174</v>
      </c>
      <c r="B52" s="99" t="s">
        <v>305</v>
      </c>
      <c r="C52" s="86" t="s">
        <v>298</v>
      </c>
      <c r="D52" s="94">
        <f>ROUND('прайс 2015 розница'!D52*ВЫСОК%,0.1)</f>
        <v>398</v>
      </c>
      <c r="E52" s="95">
        <f>ROUND('прайс 2015 розница'!E52*ВЫСОК%,0.1)</f>
        <v>990</v>
      </c>
      <c r="F52" s="95">
        <f>ROUND('прайс 2015 розница'!F52*ВЫСОК%,0.1)</f>
        <v>1785</v>
      </c>
      <c r="G52" s="95">
        <f>ROUND('прайс 2015 розница'!G52*ВЫСОК%,0.1)</f>
        <v>4290</v>
      </c>
      <c r="H52" s="132">
        <f>G52/50</f>
        <v>85.8</v>
      </c>
      <c r="I52" s="104"/>
      <c r="J52" s="104"/>
      <c r="K52" s="103" t="s">
        <v>174</v>
      </c>
      <c r="L52" s="47"/>
      <c r="M52" s="2"/>
      <c r="N52" s="2"/>
      <c r="O52" s="2"/>
      <c r="P52" s="44"/>
      <c r="Q52" s="17">
        <f t="shared" si="0"/>
        <v>0</v>
      </c>
      <c r="R52" s="82"/>
      <c r="S52" s="82"/>
      <c r="T52" s="82"/>
      <c r="U52" s="82"/>
    </row>
    <row r="53" spans="1:21" s="90" customFormat="1" ht="19.5" customHeight="1">
      <c r="A53" s="98" t="s">
        <v>119</v>
      </c>
      <c r="B53" s="99" t="s">
        <v>241</v>
      </c>
      <c r="C53" s="86" t="s">
        <v>25</v>
      </c>
      <c r="D53" s="94">
        <f>ROUND('прайс 2015 розница'!D53*ВЫСОК%,0.1)</f>
        <v>68</v>
      </c>
      <c r="E53" s="95">
        <f>ROUND('прайс 2015 розница'!E53*ВЫСОК%,0.1)</f>
        <v>165</v>
      </c>
      <c r="F53" s="95">
        <f>ROUND('прайс 2015 розница'!F53*ВЫСОК%,0.1)</f>
        <v>300</v>
      </c>
      <c r="G53" s="95">
        <f>ROUND('прайс 2015 розница'!G53*ВЫСОК%,0.1)</f>
        <v>720</v>
      </c>
      <c r="H53" s="132">
        <f>G53/50</f>
        <v>14.4</v>
      </c>
      <c r="I53" s="104"/>
      <c r="J53" s="104"/>
      <c r="K53" s="103" t="s">
        <v>119</v>
      </c>
      <c r="L53" s="47"/>
      <c r="M53" s="2"/>
      <c r="N53" s="2"/>
      <c r="O53" s="2"/>
      <c r="P53" s="44"/>
      <c r="Q53" s="17">
        <f t="shared" si="0"/>
        <v>0</v>
      </c>
      <c r="R53" s="82"/>
      <c r="S53" s="82"/>
      <c r="T53" s="82"/>
      <c r="U53" s="82"/>
    </row>
    <row r="54" spans="1:21" s="90" customFormat="1" ht="19.5" customHeight="1">
      <c r="A54" s="98" t="s">
        <v>11</v>
      </c>
      <c r="B54" s="99" t="s">
        <v>240</v>
      </c>
      <c r="C54" s="86" t="s">
        <v>28</v>
      </c>
      <c r="D54" s="94">
        <f>ROUND('прайс 2015 розница'!D54*ВЫСОК%,0.1)</f>
        <v>248</v>
      </c>
      <c r="E54" s="95">
        <f>ROUND('прайс 2015 розница'!E54*ВЫСОК%,0.1)</f>
        <v>608</v>
      </c>
      <c r="F54" s="95">
        <f>ROUND('прайс 2015 розница'!F54*ВЫСОК%,0.1)</f>
        <v>1095</v>
      </c>
      <c r="G54" s="95">
        <f>ROUND('прайс 2015 розница'!G54*ВЫСОК%,0.1)</f>
        <v>2633</v>
      </c>
      <c r="H54" s="132">
        <f t="shared" si="1"/>
        <v>52.66</v>
      </c>
      <c r="I54" s="104"/>
      <c r="J54" s="104"/>
      <c r="K54" s="103" t="s">
        <v>11</v>
      </c>
      <c r="L54" s="47"/>
      <c r="M54" s="2"/>
      <c r="N54" s="2"/>
      <c r="O54" s="2"/>
      <c r="P54" s="44"/>
      <c r="Q54" s="17">
        <f t="shared" si="0"/>
        <v>0</v>
      </c>
      <c r="R54" s="82"/>
      <c r="S54" s="82"/>
      <c r="T54" s="82"/>
      <c r="U54" s="82"/>
    </row>
    <row r="55" spans="1:21" s="90" customFormat="1" ht="19.5" customHeight="1">
      <c r="A55" s="98" t="s">
        <v>47</v>
      </c>
      <c r="B55" s="99" t="s">
        <v>239</v>
      </c>
      <c r="C55" s="86" t="s">
        <v>55</v>
      </c>
      <c r="D55" s="94">
        <f>ROUND('прайс 2015 розница'!D55*ВЫСОК%,0.1)</f>
        <v>300</v>
      </c>
      <c r="E55" s="95">
        <f>ROUND('прайс 2015 розница'!E55*ВЫСОК%,0.1)</f>
        <v>743</v>
      </c>
      <c r="F55" s="95">
        <f>ROUND('прайс 2015 розница'!F55*ВЫСОК%,0.1)</f>
        <v>1343</v>
      </c>
      <c r="G55" s="95">
        <f>ROUND('прайс 2015 розница'!G55*ВЫСОК%,0.1)</f>
        <v>3225</v>
      </c>
      <c r="H55" s="132">
        <f t="shared" si="1"/>
        <v>64.5</v>
      </c>
      <c r="I55" s="104"/>
      <c r="J55" s="104"/>
      <c r="K55" s="103" t="s">
        <v>47</v>
      </c>
      <c r="L55" s="47"/>
      <c r="M55" s="2"/>
      <c r="N55" s="2"/>
      <c r="O55" s="2"/>
      <c r="P55" s="44"/>
      <c r="Q55" s="17">
        <f t="shared" si="0"/>
        <v>0</v>
      </c>
      <c r="R55" s="82"/>
      <c r="S55" s="82"/>
      <c r="T55" s="82"/>
      <c r="U55" s="82"/>
    </row>
    <row r="56" spans="1:21" s="90" customFormat="1" ht="19.5" customHeight="1">
      <c r="A56" s="98" t="s">
        <v>107</v>
      </c>
      <c r="B56" s="99" t="s">
        <v>238</v>
      </c>
      <c r="C56" s="86" t="s">
        <v>299</v>
      </c>
      <c r="D56" s="94">
        <f>ROUND('прайс 2015 розница'!D56*ВЫСОК%,0.1)</f>
        <v>68</v>
      </c>
      <c r="E56" s="95">
        <f>ROUND('прайс 2015 розница'!E56*ВЫСОК%,0.1)</f>
        <v>165</v>
      </c>
      <c r="F56" s="95">
        <f>ROUND('прайс 2015 розница'!F56*ВЫСОК%,0.1)</f>
        <v>300</v>
      </c>
      <c r="G56" s="95">
        <f>ROUND('прайс 2015 розница'!G56*ВЫСОК%,0.1)</f>
        <v>720</v>
      </c>
      <c r="H56" s="206">
        <f>G56/50</f>
        <v>14.4</v>
      </c>
      <c r="I56" s="104"/>
      <c r="J56" s="104"/>
      <c r="K56" s="103" t="s">
        <v>107</v>
      </c>
      <c r="L56" s="47"/>
      <c r="M56" s="2"/>
      <c r="N56" s="2"/>
      <c r="O56" s="2"/>
      <c r="P56" s="44"/>
      <c r="Q56" s="17">
        <f t="shared" si="0"/>
        <v>0</v>
      </c>
      <c r="R56" s="82"/>
      <c r="S56" s="82"/>
      <c r="T56" s="82"/>
      <c r="U56" s="82"/>
    </row>
    <row r="57" spans="1:21" s="90" customFormat="1" ht="19.5" customHeight="1">
      <c r="A57" s="98" t="s">
        <v>106</v>
      </c>
      <c r="B57" s="99" t="s">
        <v>238</v>
      </c>
      <c r="C57" s="86" t="s">
        <v>299</v>
      </c>
      <c r="D57" s="94">
        <f>ROUND('прайс 2015 розница'!D57*ВЫСОК%,0.1)</f>
        <v>180</v>
      </c>
      <c r="E57" s="95">
        <f>ROUND('прайс 2015 розница'!E57*ВЫСОК%,0.1)</f>
        <v>443</v>
      </c>
      <c r="F57" s="95">
        <f>ROUND('прайс 2015 розница'!F57*ВЫСОК%,0.1)</f>
        <v>803</v>
      </c>
      <c r="G57" s="95">
        <f>ROUND('прайс 2015 розница'!G57*ВЫСОК%,0.1)</f>
        <v>1928</v>
      </c>
      <c r="H57" s="132">
        <f t="shared" si="1"/>
        <v>38.56</v>
      </c>
      <c r="I57" s="104"/>
      <c r="J57" s="104"/>
      <c r="K57" s="103" t="s">
        <v>106</v>
      </c>
      <c r="L57" s="47"/>
      <c r="M57" s="2"/>
      <c r="N57" s="2"/>
      <c r="O57" s="2"/>
      <c r="P57" s="44"/>
      <c r="Q57" s="17">
        <f t="shared" si="0"/>
        <v>0</v>
      </c>
      <c r="R57" s="82"/>
      <c r="S57" s="82"/>
      <c r="T57" s="82"/>
      <c r="U57" s="82"/>
    </row>
    <row r="58" spans="1:21" s="90" customFormat="1" ht="19.5" customHeight="1">
      <c r="A58" s="98" t="s">
        <v>118</v>
      </c>
      <c r="B58" s="99" t="s">
        <v>237</v>
      </c>
      <c r="C58" s="86" t="s">
        <v>28</v>
      </c>
      <c r="D58" s="94">
        <f>ROUND('прайс 2015 розница'!D58*ВЫСОК%,0.1)</f>
        <v>240</v>
      </c>
      <c r="E58" s="95">
        <f>ROUND('прайс 2015 розница'!E58*ВЫСОК%,0.1)</f>
        <v>585</v>
      </c>
      <c r="F58" s="95">
        <f>ROUND('прайс 2015 розница'!F58*ВЫСОК%,0.1)</f>
        <v>1058</v>
      </c>
      <c r="G58" s="95">
        <f>ROUND('прайс 2015 розница'!G58*ВЫСОК%,0.1)</f>
        <v>2543</v>
      </c>
      <c r="H58" s="132">
        <f t="shared" si="1"/>
        <v>50.86</v>
      </c>
      <c r="I58" s="96"/>
      <c r="J58" s="96"/>
      <c r="K58" s="103" t="s">
        <v>118</v>
      </c>
      <c r="L58" s="47"/>
      <c r="M58" s="2"/>
      <c r="N58" s="2"/>
      <c r="O58" s="2"/>
      <c r="P58" s="44"/>
      <c r="Q58" s="17">
        <f t="shared" si="0"/>
        <v>0</v>
      </c>
      <c r="R58" s="82"/>
      <c r="S58" s="82"/>
      <c r="T58" s="82"/>
      <c r="U58" s="82"/>
    </row>
    <row r="59" spans="1:21" s="90" customFormat="1" ht="19.5" customHeight="1">
      <c r="A59" s="98" t="s">
        <v>48</v>
      </c>
      <c r="B59" s="99" t="s">
        <v>236</v>
      </c>
      <c r="C59" s="86" t="s">
        <v>32</v>
      </c>
      <c r="D59" s="94">
        <f>ROUND('прайс 2015 розница'!D59*ВЫСОК%,0.1)</f>
        <v>165</v>
      </c>
      <c r="E59" s="95">
        <f>ROUND('прайс 2015 розница'!E59*ВЫСОК%,0.1)</f>
        <v>413</v>
      </c>
      <c r="F59" s="95">
        <f>ROUND('прайс 2015 розница'!F59*ВЫСОК%,0.1)</f>
        <v>743</v>
      </c>
      <c r="G59" s="95">
        <f>ROUND('прайс 2015 розница'!G59*ВЫСОК%,0.1)</f>
        <v>1785</v>
      </c>
      <c r="H59" s="132">
        <f t="shared" si="1"/>
        <v>35.7</v>
      </c>
      <c r="I59" s="102"/>
      <c r="J59" s="102"/>
      <c r="K59" s="103" t="s">
        <v>48</v>
      </c>
      <c r="L59" s="47"/>
      <c r="M59" s="2"/>
      <c r="N59" s="2"/>
      <c r="O59" s="2"/>
      <c r="P59" s="44"/>
      <c r="Q59" s="17">
        <f t="shared" si="0"/>
        <v>0</v>
      </c>
      <c r="R59" s="82"/>
      <c r="S59" s="82"/>
      <c r="T59" s="82"/>
      <c r="U59" s="82"/>
    </row>
    <row r="60" spans="1:21" s="90" customFormat="1" ht="19.5" customHeight="1">
      <c r="A60" s="98" t="s">
        <v>4</v>
      </c>
      <c r="B60" s="99" t="s">
        <v>235</v>
      </c>
      <c r="C60" s="86" t="s">
        <v>31</v>
      </c>
      <c r="D60" s="94">
        <f>ROUND('прайс 2015 розница'!D60*ВЫСОК%,0.1)</f>
        <v>105</v>
      </c>
      <c r="E60" s="95">
        <f>ROUND('прайс 2015 розница'!E60*ВЫСОК%,0.1)</f>
        <v>263</v>
      </c>
      <c r="F60" s="95">
        <f>ROUND('прайс 2015 розница'!F60*ВЫСОК%,0.1)</f>
        <v>473</v>
      </c>
      <c r="G60" s="95">
        <f>ROUND('прайс 2015 розница'!G60*ВЫСОК%,0.1)</f>
        <v>1140</v>
      </c>
      <c r="H60" s="132">
        <f t="shared" si="1"/>
        <v>22.8</v>
      </c>
      <c r="I60" s="102"/>
      <c r="J60" s="102"/>
      <c r="K60" s="103" t="s">
        <v>4</v>
      </c>
      <c r="L60" s="47"/>
      <c r="M60" s="2"/>
      <c r="N60" s="2"/>
      <c r="O60" s="2"/>
      <c r="P60" s="44"/>
      <c r="Q60" s="17">
        <f t="shared" si="0"/>
        <v>0</v>
      </c>
      <c r="R60" s="82"/>
      <c r="S60" s="82"/>
      <c r="T60" s="82"/>
      <c r="U60" s="82"/>
    </row>
    <row r="61" spans="1:21" s="111" customFormat="1" ht="19.5" customHeight="1">
      <c r="A61" s="107" t="s">
        <v>15</v>
      </c>
      <c r="B61" s="108" t="s">
        <v>234</v>
      </c>
      <c r="C61" s="109" t="s">
        <v>40</v>
      </c>
      <c r="D61" s="94">
        <f>ROUND('прайс 2015 розница'!D61*ВЫСОК%,0.1)</f>
        <v>120</v>
      </c>
      <c r="E61" s="95">
        <f>ROUND('прайс 2015 розница'!E61*ВЫСОК%,0.1)</f>
        <v>285</v>
      </c>
      <c r="F61" s="95">
        <f>ROUND('прайс 2015 розница'!F61*ВЫСОК%,0.1)</f>
        <v>518</v>
      </c>
      <c r="G61" s="95">
        <f>ROUND('прайс 2015 розница'!G61*ВЫСОК%,0.1)</f>
        <v>1245</v>
      </c>
      <c r="H61" s="206">
        <f t="shared" si="1"/>
        <v>24.9</v>
      </c>
      <c r="I61" s="102"/>
      <c r="J61" s="102"/>
      <c r="K61" s="110" t="s">
        <v>15</v>
      </c>
      <c r="L61" s="48"/>
      <c r="M61" s="49"/>
      <c r="N61" s="49"/>
      <c r="O61" s="49"/>
      <c r="P61" s="42"/>
      <c r="Q61" s="17">
        <f t="shared" si="0"/>
        <v>0</v>
      </c>
      <c r="R61" s="82"/>
      <c r="S61" s="82"/>
      <c r="T61" s="82"/>
      <c r="U61" s="82"/>
    </row>
    <row r="62" spans="1:21" s="90" customFormat="1" ht="19.5" customHeight="1">
      <c r="A62" s="98" t="s">
        <v>103</v>
      </c>
      <c r="B62" s="99" t="s">
        <v>233</v>
      </c>
      <c r="C62" s="86" t="s">
        <v>24</v>
      </c>
      <c r="D62" s="94">
        <f>ROUND('прайс 2015 розница'!D62*ВЫСОК%,0.1)</f>
        <v>75</v>
      </c>
      <c r="E62" s="95">
        <f>ROUND('прайс 2015 розница'!E62*ВЫСОК%,0.1)</f>
        <v>188</v>
      </c>
      <c r="F62" s="95">
        <f>ROUND('прайс 2015 розница'!F62*ВЫСОК%,0.1)</f>
        <v>338</v>
      </c>
      <c r="G62" s="95">
        <f>ROUND('прайс 2015 розница'!G62*ВЫСОК%,0.1)</f>
        <v>810</v>
      </c>
      <c r="H62" s="132">
        <f t="shared" si="1"/>
        <v>16.2</v>
      </c>
      <c r="I62" s="104"/>
      <c r="J62" s="104"/>
      <c r="K62" s="103" t="s">
        <v>103</v>
      </c>
      <c r="L62" s="47"/>
      <c r="M62" s="2"/>
      <c r="N62" s="2"/>
      <c r="O62" s="2"/>
      <c r="P62" s="44"/>
      <c r="Q62" s="17">
        <f t="shared" si="0"/>
        <v>0</v>
      </c>
      <c r="R62" s="82"/>
      <c r="S62" s="82"/>
      <c r="T62" s="82"/>
      <c r="U62" s="82"/>
    </row>
    <row r="63" spans="1:21" s="90" customFormat="1" ht="19.5" customHeight="1">
      <c r="A63" s="98" t="s">
        <v>180</v>
      </c>
      <c r="B63" s="99" t="s">
        <v>300</v>
      </c>
      <c r="C63" s="86" t="s">
        <v>76</v>
      </c>
      <c r="D63" s="94">
        <f>ROUND('прайс 2015 розница'!D63*ВЫСОК%,0.1)</f>
        <v>128</v>
      </c>
      <c r="E63" s="95">
        <f>ROUND('прайс 2015 розница'!E63*ВЫСОК%,0.1)</f>
        <v>315</v>
      </c>
      <c r="F63" s="95">
        <f>ROUND('прайс 2015 розница'!F63*ВЫСОК%,0.1)</f>
        <v>570</v>
      </c>
      <c r="G63" s="95">
        <f>ROUND('прайс 2015 розница'!G63*ВЫСОК%,0.1)</f>
        <v>1373</v>
      </c>
      <c r="H63" s="132">
        <f>G63/50</f>
        <v>27.46</v>
      </c>
      <c r="I63" s="104"/>
      <c r="J63" s="104"/>
      <c r="K63" s="103" t="s">
        <v>180</v>
      </c>
      <c r="L63" s="47"/>
      <c r="M63" s="2"/>
      <c r="N63" s="2"/>
      <c r="O63" s="2"/>
      <c r="P63" s="44"/>
      <c r="Q63" s="17">
        <f t="shared" si="0"/>
        <v>0</v>
      </c>
      <c r="R63" s="82"/>
      <c r="S63" s="82"/>
      <c r="T63" s="82"/>
      <c r="U63" s="82"/>
    </row>
    <row r="64" spans="1:21" s="111" customFormat="1" ht="19.5" customHeight="1">
      <c r="A64" s="107" t="s">
        <v>83</v>
      </c>
      <c r="B64" s="108" t="s">
        <v>230</v>
      </c>
      <c r="C64" s="109" t="s">
        <v>41</v>
      </c>
      <c r="D64" s="94">
        <f>ROUND('прайс 2015 розница'!D64*ВЫСОК%,0.1)</f>
        <v>1980</v>
      </c>
      <c r="E64" s="95">
        <f>ROUND('прайс 2015 розница'!E64*ВЫСОК%,0.1)</f>
        <v>4950</v>
      </c>
      <c r="F64" s="95">
        <f>ROUND('прайс 2015 розница'!F64*ВЫСОК%,0.1)</f>
        <v>8910</v>
      </c>
      <c r="G64" s="95">
        <f>ROUND('прайс 2015 розница'!G64*ВЫСОК%,0.1)</f>
        <v>21390</v>
      </c>
      <c r="H64" s="206">
        <f t="shared" si="1"/>
        <v>427.8</v>
      </c>
      <c r="I64" s="104"/>
      <c r="J64" s="104"/>
      <c r="K64" s="110" t="s">
        <v>83</v>
      </c>
      <c r="L64" s="48"/>
      <c r="M64" s="49"/>
      <c r="N64" s="49"/>
      <c r="O64" s="49"/>
      <c r="P64" s="42"/>
      <c r="Q64" s="17">
        <f t="shared" si="0"/>
        <v>0</v>
      </c>
      <c r="R64" s="82"/>
      <c r="S64" s="82"/>
      <c r="T64" s="82"/>
      <c r="U64" s="82"/>
    </row>
    <row r="65" spans="1:21" s="90" customFormat="1" ht="19.5" customHeight="1">
      <c r="A65" s="98" t="s">
        <v>13</v>
      </c>
      <c r="B65" s="99" t="s">
        <v>232</v>
      </c>
      <c r="C65" s="86" t="s">
        <v>32</v>
      </c>
      <c r="D65" s="94">
        <f>ROUND('прайс 2015 розница'!D65*ВЫСОК%,0.1)</f>
        <v>188</v>
      </c>
      <c r="E65" s="95">
        <f>ROUND('прайс 2015 розница'!E65*ВЫСОК%,0.1)</f>
        <v>465</v>
      </c>
      <c r="F65" s="95">
        <f>ROUND('прайс 2015 розница'!F65*ВЫСОК%,0.1)</f>
        <v>840</v>
      </c>
      <c r="G65" s="95">
        <f>ROUND('прайс 2015 розница'!G65*ВЫСОК%,0.1)</f>
        <v>2018</v>
      </c>
      <c r="H65" s="132">
        <f t="shared" si="1"/>
        <v>40.36</v>
      </c>
      <c r="I65" s="102"/>
      <c r="J65" s="102"/>
      <c r="K65" s="103" t="s">
        <v>13</v>
      </c>
      <c r="L65" s="47"/>
      <c r="M65" s="2"/>
      <c r="N65" s="2"/>
      <c r="O65" s="2"/>
      <c r="P65" s="44"/>
      <c r="Q65" s="17">
        <f t="shared" si="0"/>
        <v>0</v>
      </c>
      <c r="R65" s="82"/>
      <c r="S65" s="82"/>
      <c r="T65" s="82"/>
      <c r="U65" s="82"/>
    </row>
    <row r="66" spans="1:21" s="111" customFormat="1" ht="19.5" customHeight="1">
      <c r="A66" s="107" t="s">
        <v>39</v>
      </c>
      <c r="B66" s="108" t="s">
        <v>231</v>
      </c>
      <c r="C66" s="109" t="s">
        <v>27</v>
      </c>
      <c r="D66" s="94">
        <f>ROUND('прайс 2015 розница'!D66*ВЫСОК%,0.1)</f>
        <v>113</v>
      </c>
      <c r="E66" s="95">
        <f>ROUND('прайс 2015 розница'!E66*ВЫСОК%,0.1)</f>
        <v>278</v>
      </c>
      <c r="F66" s="95">
        <f>ROUND('прайс 2015 розница'!F66*ВЫСОК%,0.1)</f>
        <v>503</v>
      </c>
      <c r="G66" s="95">
        <f>ROUND('прайс 2015 розница'!G66*ВЫСОК%,0.1)</f>
        <v>1208</v>
      </c>
      <c r="H66" s="206">
        <f t="shared" si="1"/>
        <v>24.16</v>
      </c>
      <c r="I66" s="102"/>
      <c r="J66" s="102"/>
      <c r="K66" s="110" t="s">
        <v>39</v>
      </c>
      <c r="L66" s="48"/>
      <c r="M66" s="49"/>
      <c r="N66" s="49"/>
      <c r="O66" s="49"/>
      <c r="P66" s="42"/>
      <c r="Q66" s="17">
        <f t="shared" si="0"/>
        <v>0</v>
      </c>
      <c r="R66" s="82"/>
      <c r="S66" s="82"/>
      <c r="T66" s="82"/>
      <c r="U66" s="82"/>
    </row>
    <row r="67" spans="1:21" s="90" customFormat="1" ht="19.5" customHeight="1">
      <c r="A67" s="98" t="s">
        <v>170</v>
      </c>
      <c r="B67" s="99" t="s">
        <v>191</v>
      </c>
      <c r="C67" s="86" t="s">
        <v>190</v>
      </c>
      <c r="D67" s="94">
        <f>ROUND('прайс 2015 розница'!D67*ВЫСОК%,0.1)</f>
        <v>113</v>
      </c>
      <c r="E67" s="95">
        <f>ROUND('прайс 2015 розница'!E67*ВЫСОК%,0.1)</f>
        <v>278</v>
      </c>
      <c r="F67" s="95">
        <f>ROUND('прайс 2015 розница'!F67*ВЫСОК%,0.1)</f>
        <v>503</v>
      </c>
      <c r="G67" s="95">
        <f>ROUND('прайс 2015 розница'!G67*ВЫСОК%,0.1)</f>
        <v>1208</v>
      </c>
      <c r="H67" s="132">
        <f>G67/50</f>
        <v>24.16</v>
      </c>
      <c r="I67" s="104"/>
      <c r="J67" s="104"/>
      <c r="K67" s="103" t="s">
        <v>170</v>
      </c>
      <c r="L67" s="47"/>
      <c r="M67" s="2"/>
      <c r="N67" s="2"/>
      <c r="O67" s="2"/>
      <c r="P67" s="44"/>
      <c r="Q67" s="17">
        <f t="shared" si="0"/>
        <v>0</v>
      </c>
      <c r="R67" s="82"/>
      <c r="S67" s="82"/>
      <c r="T67" s="82"/>
      <c r="U67" s="82"/>
    </row>
    <row r="68" spans="1:21" s="90" customFormat="1" ht="19.5" customHeight="1">
      <c r="A68" s="98" t="s">
        <v>14</v>
      </c>
      <c r="B68" s="99" t="s">
        <v>230</v>
      </c>
      <c r="C68" s="86" t="s">
        <v>34</v>
      </c>
      <c r="D68" s="94">
        <f>ROUND('прайс 2015 розница'!D68*ВЫСОК%,0.1)</f>
        <v>105</v>
      </c>
      <c r="E68" s="95">
        <f>ROUND('прайс 2015 розница'!E68*ВЫСОК%,0.1)</f>
        <v>255</v>
      </c>
      <c r="F68" s="95">
        <f>ROUND('прайс 2015 розница'!F68*ВЫСОК%,0.1)</f>
        <v>465</v>
      </c>
      <c r="G68" s="95">
        <f>ROUND('прайс 2015 розница'!G68*ВЫСОК%,0.1)</f>
        <v>1118</v>
      </c>
      <c r="H68" s="132">
        <f t="shared" si="1"/>
        <v>22.36</v>
      </c>
      <c r="I68" s="102"/>
      <c r="J68" s="102"/>
      <c r="K68" s="103" t="s">
        <v>14</v>
      </c>
      <c r="L68" s="47"/>
      <c r="M68" s="2"/>
      <c r="N68" s="2"/>
      <c r="O68" s="2"/>
      <c r="P68" s="44"/>
      <c r="Q68" s="17">
        <f t="shared" si="0"/>
        <v>0</v>
      </c>
      <c r="R68" s="82"/>
      <c r="S68" s="82"/>
      <c r="T68" s="82"/>
      <c r="U68" s="82"/>
    </row>
    <row r="69" spans="1:21" s="90" customFormat="1" ht="19.5" customHeight="1">
      <c r="A69" s="98" t="s">
        <v>84</v>
      </c>
      <c r="B69" s="99" t="s">
        <v>229</v>
      </c>
      <c r="C69" s="86" t="s">
        <v>36</v>
      </c>
      <c r="D69" s="94">
        <f>ROUND('прайс 2015 розница'!D69*ВЫСОК%,0.1)</f>
        <v>173</v>
      </c>
      <c r="E69" s="95">
        <f>ROUND('прайс 2015 розница'!E69*ВЫСОК%,0.1)</f>
        <v>420</v>
      </c>
      <c r="F69" s="95">
        <f>ROUND('прайс 2015 розница'!F69*ВЫСОК%,0.1)</f>
        <v>758</v>
      </c>
      <c r="G69" s="95">
        <f>ROUND('прайс 2015 розница'!G69*ВЫСОК%,0.1)</f>
        <v>1823</v>
      </c>
      <c r="H69" s="132">
        <f t="shared" si="1"/>
        <v>36.46</v>
      </c>
      <c r="I69" s="102"/>
      <c r="J69" s="102"/>
      <c r="K69" s="103" t="s">
        <v>84</v>
      </c>
      <c r="L69" s="47"/>
      <c r="M69" s="2"/>
      <c r="N69" s="2"/>
      <c r="O69" s="2"/>
      <c r="P69" s="44"/>
      <c r="Q69" s="17">
        <f t="shared" si="0"/>
        <v>0</v>
      </c>
      <c r="R69" s="82"/>
      <c r="S69" s="82"/>
      <c r="T69" s="82"/>
      <c r="U69" s="82"/>
    </row>
    <row r="70" spans="1:21" s="90" customFormat="1" ht="19.5" customHeight="1">
      <c r="A70" s="98" t="s">
        <v>117</v>
      </c>
      <c r="B70" s="99" t="s">
        <v>228</v>
      </c>
      <c r="C70" s="86" t="s">
        <v>35</v>
      </c>
      <c r="D70" s="94">
        <f>ROUND('прайс 2015 розница'!D70*ВЫСОК%,0.1)</f>
        <v>60</v>
      </c>
      <c r="E70" s="95">
        <f>ROUND('прайс 2015 розница'!E70*ВЫСОК%,0.1)</f>
        <v>143</v>
      </c>
      <c r="F70" s="95">
        <f>ROUND('прайс 2015 розница'!F70*ВЫСОК%,0.1)</f>
        <v>263</v>
      </c>
      <c r="G70" s="95">
        <f>ROUND('прайс 2015 розница'!G70*ВЫСОК%,0.1)</f>
        <v>630</v>
      </c>
      <c r="H70" s="132">
        <f>G70/50</f>
        <v>12.6</v>
      </c>
      <c r="I70" s="102"/>
      <c r="J70" s="102"/>
      <c r="K70" s="103" t="s">
        <v>117</v>
      </c>
      <c r="L70" s="47"/>
      <c r="M70" s="2"/>
      <c r="N70" s="2"/>
      <c r="O70" s="2"/>
      <c r="P70" s="44"/>
      <c r="Q70" s="17">
        <f t="shared" si="0"/>
        <v>0</v>
      </c>
      <c r="R70" s="82"/>
      <c r="S70" s="82"/>
      <c r="T70" s="82"/>
      <c r="U70" s="82"/>
    </row>
    <row r="71" spans="1:21" s="90" customFormat="1" ht="19.5" customHeight="1">
      <c r="A71" s="98" t="s">
        <v>102</v>
      </c>
      <c r="B71" s="99" t="s">
        <v>105</v>
      </c>
      <c r="C71" s="86" t="s">
        <v>104</v>
      </c>
      <c r="D71" s="94">
        <f>ROUND('прайс 2015 розница'!D71*ВЫСОК%,0.1)</f>
        <v>75</v>
      </c>
      <c r="E71" s="95">
        <f>ROUND('прайс 2015 розница'!E71*ВЫСОК%,0.1)</f>
        <v>188</v>
      </c>
      <c r="F71" s="95">
        <f>ROUND('прайс 2015 розница'!F71*ВЫСОК%,0.1)</f>
        <v>338</v>
      </c>
      <c r="G71" s="95">
        <f>ROUND('прайс 2015 розница'!G71*ВЫСОК%,0.1)</f>
        <v>810</v>
      </c>
      <c r="H71" s="132">
        <f>G71/50</f>
        <v>16.2</v>
      </c>
      <c r="I71" s="102"/>
      <c r="J71" s="102"/>
      <c r="K71" s="103" t="s">
        <v>102</v>
      </c>
      <c r="L71" s="47"/>
      <c r="M71" s="2"/>
      <c r="N71" s="2"/>
      <c r="O71" s="2"/>
      <c r="P71" s="44"/>
      <c r="Q71" s="17">
        <f t="shared" si="0"/>
        <v>0</v>
      </c>
      <c r="R71" s="82"/>
      <c r="S71" s="82"/>
      <c r="T71" s="82"/>
      <c r="U71" s="82"/>
    </row>
    <row r="72" spans="1:21" s="90" customFormat="1" ht="19.5" customHeight="1">
      <c r="A72" s="98" t="s">
        <v>207</v>
      </c>
      <c r="B72" s="99" t="s">
        <v>227</v>
      </c>
      <c r="C72" s="86" t="s">
        <v>57</v>
      </c>
      <c r="D72" s="94">
        <f>ROUND('прайс 2015 розница'!D72*ВЫСОК%,0.1)</f>
        <v>1020</v>
      </c>
      <c r="E72" s="95">
        <f>ROUND('прайс 2015 розница'!E72*ВЫСОК%,0.1)</f>
        <v>2543</v>
      </c>
      <c r="F72" s="95">
        <f>ROUND('прайс 2015 розница'!F72*ВЫСОК%,0.1)</f>
        <v>4583</v>
      </c>
      <c r="G72" s="95">
        <f>ROUND('прайс 2015 розница'!G72*ВЫСОК%,0.1)</f>
        <v>11003</v>
      </c>
      <c r="H72" s="206">
        <f>G72/50</f>
        <v>220.06</v>
      </c>
      <c r="I72" s="102"/>
      <c r="J72" s="102"/>
      <c r="K72" s="103" t="s">
        <v>184</v>
      </c>
      <c r="L72" s="47"/>
      <c r="M72" s="2"/>
      <c r="N72" s="2"/>
      <c r="O72" s="2"/>
      <c r="P72" s="44"/>
      <c r="Q72" s="17">
        <f t="shared" si="0"/>
        <v>0</v>
      </c>
      <c r="R72" s="82"/>
      <c r="S72" s="82"/>
      <c r="T72" s="82"/>
      <c r="U72" s="82"/>
    </row>
    <row r="73" spans="1:21" s="90" customFormat="1" ht="19.5" customHeight="1">
      <c r="A73" s="98" t="s">
        <v>16</v>
      </c>
      <c r="B73" s="99" t="s">
        <v>226</v>
      </c>
      <c r="C73" s="86" t="s">
        <v>38</v>
      </c>
      <c r="D73" s="94">
        <f>ROUND('прайс 2015 розница'!D73*ВЫСОК%,0.1)</f>
        <v>90</v>
      </c>
      <c r="E73" s="95">
        <f>ROUND('прайс 2015 розница'!E73*ВЫСОК%,0.1)</f>
        <v>218</v>
      </c>
      <c r="F73" s="95">
        <f>ROUND('прайс 2015 розница'!F73*ВЫСОК%,0.1)</f>
        <v>398</v>
      </c>
      <c r="G73" s="95">
        <f>ROUND('прайс 2015 розница'!G73*ВЫСОК%,0.1)</f>
        <v>960</v>
      </c>
      <c r="H73" s="132">
        <f t="shared" si="1"/>
        <v>19.2</v>
      </c>
      <c r="I73" s="104"/>
      <c r="J73" s="104"/>
      <c r="K73" s="103" t="s">
        <v>16</v>
      </c>
      <c r="L73" s="47"/>
      <c r="M73" s="2"/>
      <c r="N73" s="2"/>
      <c r="O73" s="2"/>
      <c r="P73" s="44"/>
      <c r="Q73" s="17">
        <f t="shared" si="0"/>
        <v>0</v>
      </c>
      <c r="R73" s="82"/>
      <c r="S73" s="82"/>
      <c r="T73" s="82"/>
      <c r="U73" s="82"/>
    </row>
    <row r="74" spans="1:21" s="90" customFormat="1" ht="19.5" customHeight="1">
      <c r="A74" s="98" t="s">
        <v>49</v>
      </c>
      <c r="B74" s="99" t="s">
        <v>225</v>
      </c>
      <c r="C74" s="86" t="s">
        <v>56</v>
      </c>
      <c r="D74" s="94">
        <f>ROUND('прайс 2015 розница'!D74*ВЫСОК%,0.1)</f>
        <v>195</v>
      </c>
      <c r="E74" s="95">
        <f>ROUND('прайс 2015 розница'!E74*ВЫСОК%,0.1)</f>
        <v>488</v>
      </c>
      <c r="F74" s="95">
        <f>ROUND('прайс 2015 розница'!F74*ВЫСОК%,0.1)</f>
        <v>878</v>
      </c>
      <c r="G74" s="95">
        <f>ROUND('прайс 2015 розница'!G74*ВЫСОК%,0.1)</f>
        <v>2108</v>
      </c>
      <c r="H74" s="132">
        <f t="shared" si="1"/>
        <v>42.16</v>
      </c>
      <c r="I74" s="102"/>
      <c r="J74" s="102"/>
      <c r="K74" s="103" t="s">
        <v>49</v>
      </c>
      <c r="L74" s="47"/>
      <c r="M74" s="2"/>
      <c r="N74" s="2"/>
      <c r="O74" s="2"/>
      <c r="P74" s="44"/>
      <c r="Q74" s="17">
        <f t="shared" si="0"/>
        <v>0</v>
      </c>
      <c r="R74" s="82"/>
      <c r="S74" s="82"/>
      <c r="T74" s="82"/>
      <c r="U74" s="82"/>
    </row>
    <row r="75" spans="1:21" s="90" customFormat="1" ht="19.5" customHeight="1">
      <c r="A75" s="98" t="s">
        <v>116</v>
      </c>
      <c r="B75" s="99" t="s">
        <v>224</v>
      </c>
      <c r="C75" s="86" t="s">
        <v>36</v>
      </c>
      <c r="D75" s="94">
        <f>ROUND('прайс 2015 розница'!D75*ВЫСОК%,0.1)</f>
        <v>1118</v>
      </c>
      <c r="E75" s="95">
        <f>ROUND('прайс 2015 розница'!E75*ВЫСОК%,0.1)</f>
        <v>2790</v>
      </c>
      <c r="F75" s="95">
        <f>ROUND('прайс 2015 розница'!F75*ВЫСОК%,0.1)</f>
        <v>5025</v>
      </c>
      <c r="G75" s="95">
        <f>ROUND('прайс 2015 розница'!G75*ВЫСОК%,0.1)</f>
        <v>12060</v>
      </c>
      <c r="H75" s="132">
        <f>G75/50</f>
        <v>241.2</v>
      </c>
      <c r="I75" s="102"/>
      <c r="J75" s="102"/>
      <c r="K75" s="103" t="s">
        <v>116</v>
      </c>
      <c r="L75" s="47"/>
      <c r="M75" s="2"/>
      <c r="N75" s="2"/>
      <c r="O75" s="2"/>
      <c r="P75" s="44"/>
      <c r="Q75" s="17">
        <f aca="true" t="shared" si="2" ref="Q75:Q90">SUM(D75*L75+E75*M75+F75*N75+G75*O75+(H75*P75-IF(AND(51&lt;=P75,P75&lt;99),P75*H75*1%,IF(AND(100&lt;=P75,P75&lt;299),P75*H75*2%,IF(AND(300&lt;=P75,P75&lt;499),P75*H75*3%,IF(AND(500&lt;=P75,P75&lt;999),P75*H75*4%,IF(P75&gt;=1000,P75*H75*5%,0)))))))</f>
        <v>0</v>
      </c>
      <c r="R75" s="82"/>
      <c r="S75" s="82"/>
      <c r="T75" s="82"/>
      <c r="U75" s="82"/>
    </row>
    <row r="76" spans="1:21" s="90" customFormat="1" ht="19.5" customHeight="1">
      <c r="A76" s="98" t="s">
        <v>2</v>
      </c>
      <c r="B76" s="99" t="s">
        <v>223</v>
      </c>
      <c r="C76" s="86" t="s">
        <v>25</v>
      </c>
      <c r="D76" s="94">
        <f>ROUND('прайс 2015 розница'!D76*ВЫСОК%,0.1)</f>
        <v>1373</v>
      </c>
      <c r="E76" s="95">
        <f>ROUND('прайс 2015 розница'!E76*ВЫСОК%,0.1)</f>
        <v>3420</v>
      </c>
      <c r="F76" s="95">
        <f>ROUND('прайс 2015 розница'!F76*ВЫСОК%,0.1)</f>
        <v>6158</v>
      </c>
      <c r="G76" s="95">
        <f>ROUND('прайс 2015 розница'!G76*ВЫСОК%,0.1)</f>
        <v>14783</v>
      </c>
      <c r="H76" s="132">
        <f>G76/50</f>
        <v>295.66</v>
      </c>
      <c r="I76" s="96"/>
      <c r="J76" s="96"/>
      <c r="K76" s="103" t="s">
        <v>2</v>
      </c>
      <c r="L76" s="47"/>
      <c r="M76" s="2"/>
      <c r="N76" s="2"/>
      <c r="O76" s="2"/>
      <c r="P76" s="44"/>
      <c r="Q76" s="17">
        <f t="shared" si="2"/>
        <v>0</v>
      </c>
      <c r="R76" s="82"/>
      <c r="S76" s="82"/>
      <c r="T76" s="82"/>
      <c r="U76" s="82"/>
    </row>
    <row r="77" spans="1:21" s="83" customFormat="1" ht="19.5" customHeight="1">
      <c r="A77" s="107" t="s">
        <v>565</v>
      </c>
      <c r="B77" s="108" t="s">
        <v>222</v>
      </c>
      <c r="C77" s="109" t="s">
        <v>32</v>
      </c>
      <c r="D77" s="94">
        <f>ROUND('прайс 2015 розница'!D77*ВЫСОК%,0.1)</f>
        <v>1920</v>
      </c>
      <c r="E77" s="95">
        <f>ROUND('прайс 2015 розница'!E77*ВЫСОК%,0.1)</f>
        <v>4800</v>
      </c>
      <c r="F77" s="95">
        <f>ROUND('прайс 2015 розница'!F77*ВЫСОК%,0.1)</f>
        <v>8640</v>
      </c>
      <c r="G77" s="95">
        <f>ROUND('прайс 2015 розница'!G77*ВЫСОК%,0.1)</f>
        <v>20738</v>
      </c>
      <c r="H77" s="206">
        <f t="shared" si="1"/>
        <v>414.76</v>
      </c>
      <c r="I77" s="102"/>
      <c r="J77" s="102"/>
      <c r="K77" s="110" t="s">
        <v>93</v>
      </c>
      <c r="L77" s="48"/>
      <c r="M77" s="49"/>
      <c r="N77" s="49"/>
      <c r="O77" s="49"/>
      <c r="P77" s="42"/>
      <c r="Q77" s="17">
        <f t="shared" si="2"/>
        <v>0</v>
      </c>
      <c r="R77" s="82"/>
      <c r="S77" s="82"/>
      <c r="T77" s="82"/>
      <c r="U77" s="82"/>
    </row>
    <row r="78" spans="1:21" s="90" customFormat="1" ht="19.5" customHeight="1">
      <c r="A78" s="98" t="s">
        <v>92</v>
      </c>
      <c r="B78" s="99" t="s">
        <v>221</v>
      </c>
      <c r="C78" s="86" t="s">
        <v>32</v>
      </c>
      <c r="D78" s="94">
        <f>ROUND('прайс 2015 розница'!D78*ВЫСОК%,0.1)</f>
        <v>195</v>
      </c>
      <c r="E78" s="95">
        <f>ROUND('прайс 2015 розница'!E78*ВЫСОК%,0.1)</f>
        <v>488</v>
      </c>
      <c r="F78" s="95">
        <f>ROUND('прайс 2015 розница'!F78*ВЫСОК%,0.1)</f>
        <v>878</v>
      </c>
      <c r="G78" s="95">
        <f>ROUND('прайс 2015 розница'!G78*ВЫСОК%,0.1)</f>
        <v>2108</v>
      </c>
      <c r="H78" s="132">
        <f t="shared" si="1"/>
        <v>42.16</v>
      </c>
      <c r="I78" s="102"/>
      <c r="J78" s="102"/>
      <c r="K78" s="103" t="s">
        <v>92</v>
      </c>
      <c r="L78" s="47"/>
      <c r="M78" s="2"/>
      <c r="N78" s="2"/>
      <c r="O78" s="2"/>
      <c r="P78" s="44"/>
      <c r="Q78" s="17">
        <f t="shared" si="2"/>
        <v>0</v>
      </c>
      <c r="R78" s="82"/>
      <c r="S78" s="82"/>
      <c r="T78" s="82"/>
      <c r="U78" s="82"/>
    </row>
    <row r="79" spans="1:21" s="90" customFormat="1" ht="19.5" customHeight="1">
      <c r="A79" s="98" t="s">
        <v>12</v>
      </c>
      <c r="B79" s="99" t="s">
        <v>220</v>
      </c>
      <c r="C79" s="86" t="s">
        <v>35</v>
      </c>
      <c r="D79" s="94">
        <f>ROUND('прайс 2015 розница'!D79*ВЫСОК%,0.1)</f>
        <v>75</v>
      </c>
      <c r="E79" s="95">
        <f>ROUND('прайс 2015 розница'!E79*ВЫСОК%,0.1)</f>
        <v>188</v>
      </c>
      <c r="F79" s="95">
        <f>ROUND('прайс 2015 розница'!F79*ВЫСОК%,0.1)</f>
        <v>338</v>
      </c>
      <c r="G79" s="95">
        <f>ROUND('прайс 2015 розница'!G79*ВЫСОК%,0.1)</f>
        <v>810</v>
      </c>
      <c r="H79" s="132">
        <f t="shared" si="1"/>
        <v>16.2</v>
      </c>
      <c r="I79" s="102"/>
      <c r="J79" s="102"/>
      <c r="K79" s="103" t="s">
        <v>12</v>
      </c>
      <c r="L79" s="47"/>
      <c r="M79" s="2"/>
      <c r="N79" s="2"/>
      <c r="O79" s="2"/>
      <c r="P79" s="44"/>
      <c r="Q79" s="17">
        <f t="shared" si="2"/>
        <v>0</v>
      </c>
      <c r="R79" s="82"/>
      <c r="S79" s="82"/>
      <c r="T79" s="82"/>
      <c r="U79" s="82"/>
    </row>
    <row r="80" spans="1:21" s="90" customFormat="1" ht="19.5" customHeight="1">
      <c r="A80" s="98" t="s">
        <v>304</v>
      </c>
      <c r="B80" s="99" t="s">
        <v>219</v>
      </c>
      <c r="C80" s="86" t="s">
        <v>36</v>
      </c>
      <c r="D80" s="94">
        <f>ROUND('прайс 2015 розница'!D80*ВЫСОК%,0.1)</f>
        <v>210</v>
      </c>
      <c r="E80" s="95">
        <f>ROUND('прайс 2015 розница'!E80*ВЫСОК%,0.1)</f>
        <v>510</v>
      </c>
      <c r="F80" s="95">
        <f>ROUND('прайс 2015 розница'!F80*ВЫСОК%,0.1)</f>
        <v>923</v>
      </c>
      <c r="G80" s="95">
        <f>ROUND('прайс 2015 розница'!G80*ВЫСОК%,0.1)</f>
        <v>2220</v>
      </c>
      <c r="H80" s="132">
        <f t="shared" si="1"/>
        <v>44.4</v>
      </c>
      <c r="I80" s="102"/>
      <c r="J80" s="102"/>
      <c r="K80" s="103" t="s">
        <v>50</v>
      </c>
      <c r="L80" s="47"/>
      <c r="M80" s="2"/>
      <c r="N80" s="2"/>
      <c r="O80" s="2"/>
      <c r="P80" s="44"/>
      <c r="Q80" s="17">
        <f t="shared" si="2"/>
        <v>0</v>
      </c>
      <c r="R80" s="82"/>
      <c r="S80" s="82"/>
      <c r="T80" s="82"/>
      <c r="U80" s="82"/>
    </row>
    <row r="81" spans="1:21" s="90" customFormat="1" ht="19.5" customHeight="1">
      <c r="A81" s="98" t="s">
        <v>85</v>
      </c>
      <c r="B81" s="99" t="s">
        <v>218</v>
      </c>
      <c r="C81" s="86" t="s">
        <v>29</v>
      </c>
      <c r="D81" s="94">
        <f>ROUND('прайс 2015 розница'!D81*ВЫСОК%,0.1)</f>
        <v>68</v>
      </c>
      <c r="E81" s="95">
        <f>ROUND('прайс 2015 розница'!E81*ВЫСОК%,0.1)</f>
        <v>165</v>
      </c>
      <c r="F81" s="95">
        <f>ROUND('прайс 2015 розница'!F81*ВЫСОК%,0.1)</f>
        <v>300</v>
      </c>
      <c r="G81" s="95">
        <f>ROUND('прайс 2015 розница'!G81*ВЫСОК%,0.1)</f>
        <v>720</v>
      </c>
      <c r="H81" s="132">
        <f>G81/50</f>
        <v>14.4</v>
      </c>
      <c r="I81" s="104"/>
      <c r="J81" s="104"/>
      <c r="K81" s="103" t="s">
        <v>85</v>
      </c>
      <c r="L81" s="47"/>
      <c r="M81" s="2"/>
      <c r="N81" s="2"/>
      <c r="O81" s="2"/>
      <c r="P81" s="44"/>
      <c r="Q81" s="17">
        <f t="shared" si="2"/>
        <v>0</v>
      </c>
      <c r="R81" s="82"/>
      <c r="S81" s="82"/>
      <c r="T81" s="82"/>
      <c r="U81" s="82"/>
    </row>
    <row r="82" spans="1:21" s="90" customFormat="1" ht="19.5" customHeight="1">
      <c r="A82" s="98" t="s">
        <v>86</v>
      </c>
      <c r="B82" s="99" t="s">
        <v>217</v>
      </c>
      <c r="C82" s="86" t="s">
        <v>36</v>
      </c>
      <c r="D82" s="94">
        <f>ROUND('прайс 2015 розница'!D82*ВЫСОК%,0.1)</f>
        <v>1305</v>
      </c>
      <c r="E82" s="95">
        <f>ROUND('прайс 2015 розница'!E82*ВЫСОК%,0.1)</f>
        <v>3255</v>
      </c>
      <c r="F82" s="95">
        <f>ROUND('прайс 2015 розница'!F82*ВЫСОК%,0.1)</f>
        <v>5865</v>
      </c>
      <c r="G82" s="95">
        <f>ROUND('прайс 2015 розница'!G82*ВЫСОК%,0.1)</f>
        <v>14078</v>
      </c>
      <c r="H82" s="132">
        <f t="shared" si="1"/>
        <v>281.56</v>
      </c>
      <c r="I82" s="104"/>
      <c r="J82" s="104"/>
      <c r="K82" s="103" t="s">
        <v>86</v>
      </c>
      <c r="L82" s="47"/>
      <c r="M82" s="2"/>
      <c r="N82" s="2"/>
      <c r="O82" s="2"/>
      <c r="P82" s="44"/>
      <c r="Q82" s="17">
        <f t="shared" si="2"/>
        <v>0</v>
      </c>
      <c r="R82" s="82"/>
      <c r="S82" s="82"/>
      <c r="T82" s="82"/>
      <c r="U82" s="82"/>
    </row>
    <row r="83" spans="1:21" s="90" customFormat="1" ht="19.5" customHeight="1">
      <c r="A83" s="98" t="s">
        <v>87</v>
      </c>
      <c r="B83" s="99" t="s">
        <v>216</v>
      </c>
      <c r="C83" s="86" t="s">
        <v>36</v>
      </c>
      <c r="D83" s="94">
        <f>ROUND('прайс 2015 розница'!D83*ВЫСОК%,0.1)</f>
        <v>135</v>
      </c>
      <c r="E83" s="95">
        <f>ROUND('прайс 2015 розница'!E83*ВЫСОК%,0.1)</f>
        <v>338</v>
      </c>
      <c r="F83" s="95">
        <f>ROUND('прайс 2015 розница'!F83*ВЫСОК%,0.1)</f>
        <v>608</v>
      </c>
      <c r="G83" s="95">
        <f>ROUND('прайс 2015 розница'!G83*ВЫСОК%,0.1)</f>
        <v>1463</v>
      </c>
      <c r="H83" s="132">
        <f t="shared" si="1"/>
        <v>29.26</v>
      </c>
      <c r="I83" s="104"/>
      <c r="J83" s="104"/>
      <c r="K83" s="103" t="s">
        <v>87</v>
      </c>
      <c r="L83" s="47"/>
      <c r="M83" s="2"/>
      <c r="N83" s="2"/>
      <c r="O83" s="2"/>
      <c r="P83" s="44"/>
      <c r="Q83" s="17">
        <f t="shared" si="2"/>
        <v>0</v>
      </c>
      <c r="R83" s="82"/>
      <c r="S83" s="82"/>
      <c r="T83" s="82"/>
      <c r="U83" s="82"/>
    </row>
    <row r="84" spans="1:21" s="90" customFormat="1" ht="19.5" customHeight="1">
      <c r="A84" s="98" t="s">
        <v>6</v>
      </c>
      <c r="B84" s="99" t="s">
        <v>215</v>
      </c>
      <c r="C84" s="86" t="s">
        <v>36</v>
      </c>
      <c r="D84" s="94">
        <f>ROUND('прайс 2015 розница'!D84*ВЫСОК%,0.1)</f>
        <v>75</v>
      </c>
      <c r="E84" s="95">
        <f>ROUND('прайс 2015 розница'!E84*ВЫСОК%,0.1)</f>
        <v>188</v>
      </c>
      <c r="F84" s="95">
        <f>ROUND('прайс 2015 розница'!F84*ВЫСОК%,0.1)</f>
        <v>338</v>
      </c>
      <c r="G84" s="95">
        <f>ROUND('прайс 2015 розница'!G84*ВЫСОК%,0.1)</f>
        <v>810</v>
      </c>
      <c r="H84" s="132">
        <f t="shared" si="1"/>
        <v>16.2</v>
      </c>
      <c r="I84" s="104"/>
      <c r="J84" s="104"/>
      <c r="K84" s="103" t="s">
        <v>6</v>
      </c>
      <c r="L84" s="47"/>
      <c r="M84" s="2"/>
      <c r="N84" s="2"/>
      <c r="O84" s="2"/>
      <c r="P84" s="44"/>
      <c r="Q84" s="17">
        <f t="shared" si="2"/>
        <v>0</v>
      </c>
      <c r="R84" s="82"/>
      <c r="S84" s="82"/>
      <c r="T84" s="82"/>
      <c r="U84" s="82"/>
    </row>
    <row r="85" spans="1:21" s="83" customFormat="1" ht="19.5" customHeight="1">
      <c r="A85" s="107" t="s">
        <v>51</v>
      </c>
      <c r="B85" s="108" t="s">
        <v>214</v>
      </c>
      <c r="C85" s="109" t="s">
        <v>27</v>
      </c>
      <c r="D85" s="94">
        <f>ROUND('прайс 2015 розница'!D85*ВЫСОК%,0.1)</f>
        <v>68</v>
      </c>
      <c r="E85" s="95">
        <f>ROUND('прайс 2015 розница'!E85*ВЫСОК%,0.1)</f>
        <v>165</v>
      </c>
      <c r="F85" s="95">
        <f>ROUND('прайс 2015 розница'!F85*ВЫСОК%,0.1)</f>
        <v>300</v>
      </c>
      <c r="G85" s="95">
        <f>ROUND('прайс 2015 розница'!G85*ВЫСОК%,0.1)</f>
        <v>720</v>
      </c>
      <c r="H85" s="206">
        <f>G85/50</f>
        <v>14.4</v>
      </c>
      <c r="I85" s="102"/>
      <c r="J85" s="102"/>
      <c r="K85" s="110" t="s">
        <v>51</v>
      </c>
      <c r="L85" s="48"/>
      <c r="M85" s="49"/>
      <c r="N85" s="49"/>
      <c r="O85" s="49"/>
      <c r="P85" s="42"/>
      <c r="Q85" s="17">
        <f t="shared" si="2"/>
        <v>0</v>
      </c>
      <c r="R85" s="82"/>
      <c r="S85" s="82"/>
      <c r="T85" s="82"/>
      <c r="U85" s="82"/>
    </row>
    <row r="86" spans="1:21" s="90" customFormat="1" ht="19.5" customHeight="1">
      <c r="A86" s="98" t="s">
        <v>72</v>
      </c>
      <c r="B86" s="85" t="s">
        <v>73</v>
      </c>
      <c r="C86" s="114" t="s">
        <v>38</v>
      </c>
      <c r="D86" s="94">
        <f>ROUND('прайс 2015 розница'!D86*ВЫСОК%,0.1)</f>
        <v>113</v>
      </c>
      <c r="E86" s="95">
        <f>ROUND('прайс 2015 розница'!E86*ВЫСОК%,0.1)</f>
        <v>278</v>
      </c>
      <c r="F86" s="95">
        <f>ROUND('прайс 2015 розница'!F86*ВЫСОК%,0.1)</f>
        <v>503</v>
      </c>
      <c r="G86" s="95">
        <f>ROUND('прайс 2015 розница'!G86*ВЫСОК%,0.1)</f>
        <v>1208</v>
      </c>
      <c r="H86" s="132">
        <f>G86/50</f>
        <v>24.16</v>
      </c>
      <c r="I86" s="102"/>
      <c r="J86" s="102"/>
      <c r="K86" s="115" t="s">
        <v>72</v>
      </c>
      <c r="L86" s="47"/>
      <c r="M86" s="2"/>
      <c r="N86" s="2"/>
      <c r="O86" s="2"/>
      <c r="P86" s="44"/>
      <c r="Q86" s="17">
        <f t="shared" si="2"/>
        <v>0</v>
      </c>
      <c r="R86" s="82"/>
      <c r="S86" s="82"/>
      <c r="T86" s="82"/>
      <c r="U86" s="82"/>
    </row>
    <row r="87" spans="1:21" s="90" customFormat="1" ht="19.5" customHeight="1">
      <c r="A87" s="98" t="s">
        <v>17</v>
      </c>
      <c r="B87" s="99" t="s">
        <v>213</v>
      </c>
      <c r="C87" s="86" t="s">
        <v>37</v>
      </c>
      <c r="D87" s="94">
        <f>ROUND('прайс 2015 розница'!D87*ВЫСОК%,0.1)</f>
        <v>90</v>
      </c>
      <c r="E87" s="95">
        <f>ROUND('прайс 2015 розница'!E87*ВЫСОК%,0.1)</f>
        <v>225</v>
      </c>
      <c r="F87" s="95">
        <f>ROUND('прайс 2015 розница'!F87*ВЫСОК%,0.1)</f>
        <v>405</v>
      </c>
      <c r="G87" s="95">
        <f>ROUND('прайс 2015 розница'!G87*ВЫСОК%,0.1)</f>
        <v>975</v>
      </c>
      <c r="H87" s="132">
        <f t="shared" si="1"/>
        <v>19.5</v>
      </c>
      <c r="I87" s="102"/>
      <c r="J87" s="102"/>
      <c r="K87" s="103" t="s">
        <v>17</v>
      </c>
      <c r="L87" s="47"/>
      <c r="M87" s="2"/>
      <c r="N87" s="2"/>
      <c r="O87" s="2"/>
      <c r="P87" s="44"/>
      <c r="Q87" s="17">
        <f t="shared" si="2"/>
        <v>0</v>
      </c>
      <c r="R87" s="82"/>
      <c r="S87" s="82"/>
      <c r="T87" s="82"/>
      <c r="U87" s="82"/>
    </row>
    <row r="88" spans="1:21" s="90" customFormat="1" ht="19.5" customHeight="1">
      <c r="A88" s="98" t="s">
        <v>88</v>
      </c>
      <c r="B88" s="99" t="s">
        <v>212</v>
      </c>
      <c r="C88" s="86" t="s">
        <v>32</v>
      </c>
      <c r="D88" s="94">
        <f>ROUND('прайс 2015 розница'!D88*ВЫСОК%,0.1)</f>
        <v>203</v>
      </c>
      <c r="E88" s="95">
        <f>ROUND('прайс 2015 розница'!E88*ВЫСОК%,0.1)</f>
        <v>495</v>
      </c>
      <c r="F88" s="95">
        <f>ROUND('прайс 2015 розница'!F88*ВЫСОК%,0.1)</f>
        <v>893</v>
      </c>
      <c r="G88" s="95">
        <f>ROUND('прайс 2015 розница'!G88*ВЫСОК%,0.1)</f>
        <v>2145</v>
      </c>
      <c r="H88" s="132">
        <f>G88/50</f>
        <v>42.9</v>
      </c>
      <c r="I88" s="102"/>
      <c r="J88" s="102"/>
      <c r="K88" s="103" t="s">
        <v>88</v>
      </c>
      <c r="L88" s="47"/>
      <c r="M88" s="2"/>
      <c r="N88" s="2"/>
      <c r="O88" s="2"/>
      <c r="P88" s="44"/>
      <c r="Q88" s="17">
        <f t="shared" si="2"/>
        <v>0</v>
      </c>
      <c r="R88" s="82"/>
      <c r="S88" s="82"/>
      <c r="T88" s="82"/>
      <c r="U88" s="82"/>
    </row>
    <row r="89" spans="1:21" s="90" customFormat="1" ht="19.5" customHeight="1">
      <c r="A89" s="98" t="s">
        <v>89</v>
      </c>
      <c r="B89" s="99" t="s">
        <v>211</v>
      </c>
      <c r="C89" s="86" t="s">
        <v>38</v>
      </c>
      <c r="D89" s="94">
        <f>ROUND('прайс 2015 розница'!D89*ВЫСОК%,0.1)</f>
        <v>113</v>
      </c>
      <c r="E89" s="95">
        <f>ROUND('прайс 2015 розница'!E89*ВЫСОК%,0.1)</f>
        <v>278</v>
      </c>
      <c r="F89" s="95">
        <f>ROUND('прайс 2015 розница'!F89*ВЫСОК%,0.1)</f>
        <v>503</v>
      </c>
      <c r="G89" s="95">
        <f>ROUND('прайс 2015 розница'!G89*ВЫСОК%,0.1)</f>
        <v>1208</v>
      </c>
      <c r="H89" s="132">
        <f>G89/50</f>
        <v>24.16</v>
      </c>
      <c r="I89" s="102"/>
      <c r="J89" s="102"/>
      <c r="K89" s="103" t="s">
        <v>89</v>
      </c>
      <c r="L89" s="47"/>
      <c r="M89" s="2"/>
      <c r="N89" s="2"/>
      <c r="O89" s="2"/>
      <c r="P89" s="44"/>
      <c r="Q89" s="17">
        <f t="shared" si="2"/>
        <v>0</v>
      </c>
      <c r="R89" s="82"/>
      <c r="S89" s="82"/>
      <c r="T89" s="82"/>
      <c r="U89" s="82"/>
    </row>
    <row r="90" spans="1:21" s="90" customFormat="1" ht="19.5" customHeight="1" thickBot="1">
      <c r="A90" s="116" t="s">
        <v>181</v>
      </c>
      <c r="B90" s="117" t="s">
        <v>210</v>
      </c>
      <c r="C90" s="118" t="s">
        <v>38</v>
      </c>
      <c r="D90" s="143">
        <f>ROUND('прайс 2015 розница'!D90*ВЫСОК%,0.1)</f>
        <v>60</v>
      </c>
      <c r="E90" s="207">
        <f>ROUND('прайс 2015 розница'!E90*ВЫСОК%,0.1)</f>
        <v>143</v>
      </c>
      <c r="F90" s="207">
        <f>ROUND('прайс 2015 розница'!F90*ВЫСОК%,0.1)</f>
        <v>263</v>
      </c>
      <c r="G90" s="207">
        <f>ROUND('прайс 2015 розница'!G90*ВЫСОК%,0.1)</f>
        <v>630</v>
      </c>
      <c r="H90" s="135">
        <f>G90/50</f>
        <v>12.6</v>
      </c>
      <c r="I90" s="102"/>
      <c r="J90" s="102"/>
      <c r="K90" s="119" t="s">
        <v>181</v>
      </c>
      <c r="L90" s="50"/>
      <c r="M90" s="51"/>
      <c r="N90" s="51"/>
      <c r="O90" s="51"/>
      <c r="P90" s="44"/>
      <c r="Q90" s="17">
        <f t="shared" si="2"/>
        <v>0</v>
      </c>
      <c r="R90" s="82"/>
      <c r="S90" s="82"/>
      <c r="T90" s="82"/>
      <c r="U90" s="82"/>
    </row>
    <row r="91" spans="1:21" s="83" customFormat="1" ht="30" customHeight="1" thickBot="1">
      <c r="A91" s="283" t="s">
        <v>582</v>
      </c>
      <c r="B91" s="284"/>
      <c r="C91" s="284"/>
      <c r="D91" s="284"/>
      <c r="E91" s="284"/>
      <c r="F91" s="284"/>
      <c r="G91" s="284"/>
      <c r="H91" s="284"/>
      <c r="I91" s="285" t="s">
        <v>615</v>
      </c>
      <c r="J91" s="286"/>
      <c r="K91" s="317" t="s">
        <v>112</v>
      </c>
      <c r="L91" s="318"/>
      <c r="M91" s="318"/>
      <c r="N91" s="318"/>
      <c r="O91" s="318"/>
      <c r="P91" s="318"/>
      <c r="Q91" s="319"/>
      <c r="R91" s="82"/>
      <c r="S91" s="82"/>
      <c r="T91" s="82"/>
      <c r="U91" s="82"/>
    </row>
    <row r="92" spans="1:21" s="83" customFormat="1" ht="12.75" customHeight="1">
      <c r="A92" s="320" t="s">
        <v>21</v>
      </c>
      <c r="B92" s="321"/>
      <c r="C92" s="300" t="s">
        <v>62</v>
      </c>
      <c r="D92" s="302" t="s">
        <v>156</v>
      </c>
      <c r="E92" s="304" t="s">
        <v>157</v>
      </c>
      <c r="F92" s="304" t="s">
        <v>158</v>
      </c>
      <c r="G92" s="304" t="s">
        <v>159</v>
      </c>
      <c r="H92" s="306" t="s">
        <v>166</v>
      </c>
      <c r="I92" s="287"/>
      <c r="J92" s="288"/>
      <c r="K92" s="312" t="s">
        <v>21</v>
      </c>
      <c r="L92" s="314" t="s">
        <v>64</v>
      </c>
      <c r="M92" s="315"/>
      <c r="N92" s="315"/>
      <c r="O92" s="315"/>
      <c r="P92" s="316"/>
      <c r="Q92" s="308" t="s">
        <v>65</v>
      </c>
      <c r="R92" s="82"/>
      <c r="S92" s="82"/>
      <c r="T92" s="82"/>
      <c r="U92" s="82"/>
    </row>
    <row r="93" spans="1:21" s="83" customFormat="1" ht="42" customHeight="1" thickBot="1">
      <c r="A93" s="322"/>
      <c r="B93" s="323"/>
      <c r="C93" s="301"/>
      <c r="D93" s="586"/>
      <c r="E93" s="587"/>
      <c r="F93" s="587"/>
      <c r="G93" s="587"/>
      <c r="H93" s="360"/>
      <c r="I93" s="287"/>
      <c r="J93" s="288"/>
      <c r="K93" s="324"/>
      <c r="L93" s="73">
        <v>2</v>
      </c>
      <c r="M93" s="74">
        <v>6</v>
      </c>
      <c r="N93" s="74">
        <v>12</v>
      </c>
      <c r="O93" s="74">
        <v>50</v>
      </c>
      <c r="P93" s="75" t="s">
        <v>155</v>
      </c>
      <c r="Q93" s="309"/>
      <c r="R93" s="82"/>
      <c r="S93" s="82"/>
      <c r="T93" s="82"/>
      <c r="U93" s="82"/>
    </row>
    <row r="94" spans="1:21" s="90" customFormat="1" ht="19.5" customHeight="1">
      <c r="A94" s="120" t="s">
        <v>307</v>
      </c>
      <c r="B94" s="121" t="s">
        <v>75</v>
      </c>
      <c r="C94" s="122" t="s">
        <v>76</v>
      </c>
      <c r="D94" s="79">
        <f>ROUND('прайс 2015 розница'!D94*ВЫСОК%,0.1)</f>
        <v>818</v>
      </c>
      <c r="E94" s="80">
        <f>ROUND('прайс 2015 розница'!E94*ВЫСОК%,0.1)</f>
        <v>2033</v>
      </c>
      <c r="F94" s="80">
        <f>ROUND('прайс 2015 розница'!F94*ВЫСОК%,0.1)</f>
        <v>3660</v>
      </c>
      <c r="G94" s="80">
        <f>ROUND('прайс 2015 розница'!G94*ВЫСОК%,0.1)</f>
        <v>8790</v>
      </c>
      <c r="H94" s="139">
        <f>G94/50</f>
        <v>175.8</v>
      </c>
      <c r="I94" s="287"/>
      <c r="J94" s="288"/>
      <c r="K94" s="125" t="s">
        <v>74</v>
      </c>
      <c r="L94" s="43"/>
      <c r="M94" s="38"/>
      <c r="N94" s="38"/>
      <c r="O94" s="38"/>
      <c r="P94" s="39"/>
      <c r="Q94" s="17">
        <f>SUM(D94*L94+E94*M94+F94*N94+G94*O94+(H94*P94-IF(AND(51&lt;=P94,P94&lt;99),P94*H94*1%,IF(AND(100&lt;=P94,P94&lt;299),P94*H94*2%,IF(AND(300&lt;=P94,P94&lt;499),P94*H94*3%,IF(AND(500&lt;=P94,P94&lt;999),P94*H94*4%,IF(P94&gt;=1000,P94*H94*5%,0)))))))</f>
        <v>0</v>
      </c>
      <c r="R94" s="82"/>
      <c r="S94" s="82"/>
      <c r="T94" s="82"/>
      <c r="U94" s="82"/>
    </row>
    <row r="95" spans="1:21" s="111" customFormat="1" ht="19.5" customHeight="1">
      <c r="A95" s="107" t="s">
        <v>302</v>
      </c>
      <c r="B95" s="108" t="s">
        <v>78</v>
      </c>
      <c r="C95" s="109" t="s">
        <v>32</v>
      </c>
      <c r="D95" s="94">
        <f>ROUND('прайс 2015 розница'!D95*ВЫСОК%,0.1)</f>
        <v>1493</v>
      </c>
      <c r="E95" s="95">
        <f>ROUND('прайс 2015 розница'!E95*ВЫСОК%,0.1)</f>
        <v>3720</v>
      </c>
      <c r="F95" s="95">
        <f>ROUND('прайс 2015 розница'!F95*ВЫСОК%,0.1)</f>
        <v>6698</v>
      </c>
      <c r="G95" s="95">
        <f>ROUND('прайс 2015 розница'!G95*ВЫСОК%,0.1)</f>
        <v>16080</v>
      </c>
      <c r="H95" s="132">
        <f>G95/50</f>
        <v>321.6</v>
      </c>
      <c r="I95" s="289"/>
      <c r="J95" s="288"/>
      <c r="K95" s="110" t="s">
        <v>77</v>
      </c>
      <c r="L95" s="48"/>
      <c r="M95" s="49"/>
      <c r="N95" s="49"/>
      <c r="O95" s="49"/>
      <c r="P95" s="52"/>
      <c r="Q95" s="17">
        <f>SUM(D95*L95+E95*M95+F95*N95+G95*O95+(H95*P95-IF(AND(51&lt;=P95,P95&lt;99),P95*H95*1%,IF(AND(100&lt;=P95,P95&lt;299),P95*H95*2%,IF(AND(300&lt;=P95,P95&lt;499),P95*H95*3%,IF(AND(500&lt;=P95,P95&lt;999),P95*H95*4%,IF(P95&gt;=1000,P95*H95*5%,0)))))))</f>
        <v>0</v>
      </c>
      <c r="R95" s="82"/>
      <c r="S95" s="82"/>
      <c r="T95" s="82"/>
      <c r="U95" s="82"/>
    </row>
    <row r="96" spans="1:21" s="126" customFormat="1" ht="19.5" customHeight="1" thickBot="1">
      <c r="A96" s="107" t="s">
        <v>303</v>
      </c>
      <c r="B96" s="108" t="s">
        <v>192</v>
      </c>
      <c r="C96" s="109" t="s">
        <v>28</v>
      </c>
      <c r="D96" s="94">
        <f>ROUND('прайс 2015 розница'!D96*ВЫСОК%,0.1)</f>
        <v>1020</v>
      </c>
      <c r="E96" s="95">
        <f>ROUND('прайс 2015 розница'!E96*ВЫСОК%,0.1)</f>
        <v>2535</v>
      </c>
      <c r="F96" s="95">
        <f>ROUND('прайс 2015 розница'!F96*ВЫСОК%,0.1)</f>
        <v>4568</v>
      </c>
      <c r="G96" s="95">
        <f>ROUND('прайс 2015 розница'!G96*ВЫСОК%,0.1)</f>
        <v>10965</v>
      </c>
      <c r="H96" s="132">
        <f>G96/50</f>
        <v>219.3</v>
      </c>
      <c r="I96" s="290"/>
      <c r="J96" s="291"/>
      <c r="K96" s="110" t="s">
        <v>172</v>
      </c>
      <c r="L96" s="48"/>
      <c r="M96" s="49"/>
      <c r="N96" s="49"/>
      <c r="O96" s="49"/>
      <c r="P96" s="52"/>
      <c r="Q96" s="17">
        <f>SUM(D96*L96+E96*M96+F96*N96+G96*O96+(H96*P96-IF(AND(51&lt;=P96,P96&lt;99),P96*H96*1%,IF(AND(100&lt;=P96,P96&lt;299),P96*H96*2%,IF(AND(300&lt;=P96,P96&lt;499),P96*H96*3%,IF(AND(500&lt;=P96,P96&lt;999),P96*H96*4%,IF(P96&gt;=1000,P96*H96*5%,0)))))))</f>
        <v>0</v>
      </c>
      <c r="R96" s="82"/>
      <c r="S96" s="82"/>
      <c r="T96" s="82"/>
      <c r="U96" s="82"/>
    </row>
    <row r="97" spans="1:21" s="90" customFormat="1" ht="19.5" customHeight="1" thickBot="1">
      <c r="A97" s="116" t="s">
        <v>301</v>
      </c>
      <c r="B97" s="117" t="s">
        <v>193</v>
      </c>
      <c r="C97" s="86" t="s">
        <v>33</v>
      </c>
      <c r="D97" s="143">
        <f>ROUND('прайс 2015 розница'!D97*ВЫСОК%,0.1)</f>
        <v>1155</v>
      </c>
      <c r="E97" s="207">
        <f>ROUND('прайс 2015 розница'!E97*ВЫСОК%,0.1)</f>
        <v>2880</v>
      </c>
      <c r="F97" s="207">
        <f>ROUND('прайс 2015 розница'!F97*ВЫСОК%,0.1)</f>
        <v>5190</v>
      </c>
      <c r="G97" s="207">
        <f>ROUND('прайс 2015 розница'!G97*ВЫСОК%,0.1)</f>
        <v>12458</v>
      </c>
      <c r="H97" s="135">
        <f>G97/50</f>
        <v>249.16</v>
      </c>
      <c r="I97" s="104"/>
      <c r="J97" s="104"/>
      <c r="K97" s="119" t="s">
        <v>173</v>
      </c>
      <c r="L97" s="53"/>
      <c r="M97" s="30"/>
      <c r="N97" s="30"/>
      <c r="O97" s="30"/>
      <c r="P97" s="54"/>
      <c r="Q97" s="17">
        <f>SUM(D97*L97+E97*M97+F97*N97+G97*O97+(H97*P97-IF(AND(51&lt;=P97,P97&lt;99),P97*H97*1%,IF(AND(100&lt;=P97,P97&lt;299),P97*H97*2%,IF(AND(300&lt;=P97,P97&lt;499),P97*H97*3%,IF(AND(500&lt;=P97,P97&lt;999),P97*H97*4%,IF(P97&gt;=1000,P97*H97*5%,0)))))))</f>
        <v>0</v>
      </c>
      <c r="R97" s="82"/>
      <c r="S97" s="82"/>
      <c r="T97" s="82"/>
      <c r="U97" s="82"/>
    </row>
    <row r="98" spans="1:19" s="83" customFormat="1" ht="30" customHeight="1" thickBot="1">
      <c r="A98" s="335" t="s">
        <v>581</v>
      </c>
      <c r="B98" s="336"/>
      <c r="C98" s="337"/>
      <c r="D98" s="336"/>
      <c r="E98" s="336"/>
      <c r="F98" s="284"/>
      <c r="G98" s="284"/>
      <c r="H98" s="338"/>
      <c r="I98" s="285" t="s">
        <v>616</v>
      </c>
      <c r="J98" s="286"/>
      <c r="K98" s="317" t="s">
        <v>113</v>
      </c>
      <c r="L98" s="339"/>
      <c r="M98" s="339"/>
      <c r="N98" s="318"/>
      <c r="O98" s="318"/>
      <c r="P98" s="318"/>
      <c r="Q98" s="319"/>
      <c r="R98" s="89"/>
      <c r="S98" s="102"/>
    </row>
    <row r="99" spans="1:19" s="83" customFormat="1" ht="19.5" customHeight="1">
      <c r="A99" s="281" t="s">
        <v>21</v>
      </c>
      <c r="B99" s="282"/>
      <c r="C99" s="282"/>
      <c r="D99" s="282"/>
      <c r="E99" s="282"/>
      <c r="F99" s="340" t="s">
        <v>159</v>
      </c>
      <c r="G99" s="342" t="s">
        <v>160</v>
      </c>
      <c r="H99" s="306" t="s">
        <v>195</v>
      </c>
      <c r="I99" s="289"/>
      <c r="J99" s="288"/>
      <c r="K99" s="312" t="s">
        <v>21</v>
      </c>
      <c r="L99" s="333"/>
      <c r="M99" s="333"/>
      <c r="N99" s="314" t="s">
        <v>64</v>
      </c>
      <c r="O99" s="315"/>
      <c r="P99" s="316"/>
      <c r="Q99" s="308" t="s">
        <v>65</v>
      </c>
      <c r="R99" s="89"/>
      <c r="S99" s="96"/>
    </row>
    <row r="100" spans="1:19" s="83" customFormat="1" ht="36.75" customHeight="1" thickBot="1">
      <c r="A100" s="335"/>
      <c r="B100" s="336"/>
      <c r="C100" s="336"/>
      <c r="D100" s="336"/>
      <c r="E100" s="336"/>
      <c r="F100" s="341"/>
      <c r="G100" s="343"/>
      <c r="H100" s="307"/>
      <c r="I100" s="289"/>
      <c r="J100" s="288"/>
      <c r="K100" s="313"/>
      <c r="L100" s="334"/>
      <c r="M100" s="334"/>
      <c r="N100" s="73">
        <v>50</v>
      </c>
      <c r="O100" s="74">
        <v>1000</v>
      </c>
      <c r="P100" s="75" t="s">
        <v>183</v>
      </c>
      <c r="Q100" s="309"/>
      <c r="R100" s="89"/>
      <c r="S100" s="102"/>
    </row>
    <row r="101" spans="1:21" s="90" customFormat="1" ht="19.5" customHeight="1" thickBot="1">
      <c r="A101" s="344" t="s">
        <v>400</v>
      </c>
      <c r="B101" s="345"/>
      <c r="C101" s="345"/>
      <c r="D101" s="345"/>
      <c r="E101" s="345"/>
      <c r="F101" s="203">
        <f>ROUND('прайс 2015 розница'!F101*СРЕД%,0.1)</f>
        <v>125</v>
      </c>
      <c r="G101" s="204">
        <f>ROUND('прайс 2015 розница'!G101*СРЕД%,0.1)</f>
        <v>1035</v>
      </c>
      <c r="H101" s="131">
        <f>(G101/100)*95</f>
        <v>983.25</v>
      </c>
      <c r="I101" s="290"/>
      <c r="J101" s="291"/>
      <c r="K101" s="330" t="s">
        <v>420</v>
      </c>
      <c r="L101" s="331"/>
      <c r="M101" s="332"/>
      <c r="N101" s="37"/>
      <c r="O101" s="38"/>
      <c r="P101" s="39"/>
      <c r="Q101" s="17">
        <f>SUM(F101*N101+G101*O101+(H101*P101-IF(AND(2&lt;=P101,P101&lt;5),P101*H101*2%,IF(AND(5&lt;=P101,P101&lt;10),P101*H101*4%,IF(AND(10&lt;=P101,P101&lt;15),P101*H101*6%,IF(AND(15&lt;=P101,P101&lt;25),P101*H101*8%,IF(P101&gt;=25,P101*H101*10%,0)))))))</f>
        <v>0</v>
      </c>
      <c r="R101" s="89"/>
      <c r="S101" s="89"/>
      <c r="T101" s="89"/>
      <c r="U101" s="89"/>
    </row>
    <row r="102" spans="1:21" s="90" customFormat="1" ht="19.5" customHeight="1">
      <c r="A102" s="325" t="s">
        <v>401</v>
      </c>
      <c r="B102" s="326"/>
      <c r="C102" s="326"/>
      <c r="D102" s="326"/>
      <c r="E102" s="326"/>
      <c r="F102" s="94">
        <f>ROUND('прайс 2015 розница'!F102*СРЕД%,0.1)</f>
        <v>213</v>
      </c>
      <c r="G102" s="95">
        <f>ROUND('прайс 2015 розница'!G102*СРЕД%,0.1)</f>
        <v>2188</v>
      </c>
      <c r="H102" s="132">
        <f>(G102/100)*95</f>
        <v>2078.6</v>
      </c>
      <c r="I102" s="102"/>
      <c r="J102" s="102"/>
      <c r="K102" s="327" t="s">
        <v>421</v>
      </c>
      <c r="L102" s="328"/>
      <c r="M102" s="329"/>
      <c r="N102" s="1"/>
      <c r="O102" s="2"/>
      <c r="P102" s="3"/>
      <c r="Q102" s="17">
        <f aca="true" t="shared" si="3" ref="Q102:Q121">SUM(F102*N102+G102*O102+(H102*P102-IF(AND(2&lt;=P102,P102&lt;5),P102*H102*2%,IF(AND(5&lt;=P102,P102&lt;10),P102*H102*4%,IF(AND(10&lt;=P102,P102&lt;15),P102*H102*6%,IF(AND(15&lt;=P102,P102&lt;25),P102*H102*8%,IF(P102&gt;=25,P102*H102*10%,0)))))))</f>
        <v>0</v>
      </c>
      <c r="R102" s="89"/>
      <c r="S102" s="89"/>
      <c r="T102" s="89"/>
      <c r="U102" s="89"/>
    </row>
    <row r="103" spans="1:21" s="90" customFormat="1" ht="19.5" customHeight="1">
      <c r="A103" s="325" t="s">
        <v>483</v>
      </c>
      <c r="B103" s="326"/>
      <c r="C103" s="326"/>
      <c r="D103" s="326"/>
      <c r="E103" s="326"/>
      <c r="F103" s="94">
        <f>ROUND('прайс 2015 розница'!F103*СРЕД%,0.1)</f>
        <v>626</v>
      </c>
      <c r="G103" s="95">
        <f>ROUND('прайс 2015 розница'!G103*СРЕД%,0.1)</f>
        <v>7098</v>
      </c>
      <c r="H103" s="132">
        <f>(G103/100)*95</f>
        <v>6743.1</v>
      </c>
      <c r="I103" s="102"/>
      <c r="J103" s="102"/>
      <c r="K103" s="327" t="s">
        <v>611</v>
      </c>
      <c r="L103" s="328"/>
      <c r="M103" s="329"/>
      <c r="N103" s="1"/>
      <c r="O103" s="2"/>
      <c r="P103" s="3"/>
      <c r="Q103" s="17">
        <f t="shared" si="3"/>
        <v>0</v>
      </c>
      <c r="R103" s="89"/>
      <c r="S103" s="89"/>
      <c r="T103" s="89"/>
      <c r="U103" s="89"/>
    </row>
    <row r="104" spans="1:21" s="90" customFormat="1" ht="19.5" customHeight="1">
      <c r="A104" s="325" t="s">
        <v>402</v>
      </c>
      <c r="B104" s="326"/>
      <c r="C104" s="326"/>
      <c r="D104" s="326"/>
      <c r="E104" s="326"/>
      <c r="F104" s="94">
        <f>ROUND('прайс 2015 розница'!F104*СРЕД%,0.1)</f>
        <v>284</v>
      </c>
      <c r="G104" s="95">
        <f>ROUND('прайс 2015 розница'!G104*СРЕД%,0.1)</f>
        <v>3223</v>
      </c>
      <c r="H104" s="132">
        <f aca="true" t="shared" si="4" ref="H104:H121">(G104/100)*95</f>
        <v>3061.85</v>
      </c>
      <c r="I104" s="348"/>
      <c r="J104" s="349"/>
      <c r="K104" s="327" t="s">
        <v>422</v>
      </c>
      <c r="L104" s="328"/>
      <c r="M104" s="329"/>
      <c r="N104" s="1"/>
      <c r="O104" s="2"/>
      <c r="P104" s="3"/>
      <c r="Q104" s="17">
        <f t="shared" si="3"/>
        <v>0</v>
      </c>
      <c r="R104" s="89"/>
      <c r="S104" s="89"/>
      <c r="T104" s="89"/>
      <c r="U104" s="89"/>
    </row>
    <row r="105" spans="1:21" s="90" customFormat="1" ht="19.5" customHeight="1">
      <c r="A105" s="325" t="s">
        <v>403</v>
      </c>
      <c r="B105" s="326"/>
      <c r="C105" s="326"/>
      <c r="D105" s="326"/>
      <c r="E105" s="326"/>
      <c r="F105" s="94">
        <f>ROUND('прайс 2015 розница'!F105*СРЕД%,0.1)</f>
        <v>125</v>
      </c>
      <c r="G105" s="95">
        <f>ROUND('прайс 2015 розница'!G105*СРЕД%,0.1)</f>
        <v>1035</v>
      </c>
      <c r="H105" s="132">
        <f t="shared" si="4"/>
        <v>983.25</v>
      </c>
      <c r="I105" s="348"/>
      <c r="J105" s="349"/>
      <c r="K105" s="327" t="s">
        <v>423</v>
      </c>
      <c r="L105" s="328"/>
      <c r="M105" s="329"/>
      <c r="N105" s="1"/>
      <c r="O105" s="2"/>
      <c r="P105" s="3"/>
      <c r="Q105" s="17">
        <f t="shared" si="3"/>
        <v>0</v>
      </c>
      <c r="R105" s="89"/>
      <c r="S105" s="89"/>
      <c r="T105" s="89"/>
      <c r="U105" s="89"/>
    </row>
    <row r="106" spans="1:21" s="133" customFormat="1" ht="19.5" customHeight="1">
      <c r="A106" s="325" t="s">
        <v>404</v>
      </c>
      <c r="B106" s="326"/>
      <c r="C106" s="326"/>
      <c r="D106" s="326"/>
      <c r="E106" s="326"/>
      <c r="F106" s="94">
        <f>ROUND('прайс 2015 розница'!F106*СРЕД%,0.1)</f>
        <v>213</v>
      </c>
      <c r="G106" s="95">
        <f>ROUND('прайс 2015 розница'!G106*СРЕД%,0.1)</f>
        <v>2188</v>
      </c>
      <c r="H106" s="132">
        <f t="shared" si="4"/>
        <v>2078.6</v>
      </c>
      <c r="I106" s="96"/>
      <c r="J106" s="96"/>
      <c r="K106" s="327" t="s">
        <v>424</v>
      </c>
      <c r="L106" s="328"/>
      <c r="M106" s="329"/>
      <c r="N106" s="4"/>
      <c r="O106" s="5"/>
      <c r="P106" s="3"/>
      <c r="Q106" s="17">
        <f t="shared" si="3"/>
        <v>0</v>
      </c>
      <c r="R106" s="89"/>
      <c r="S106" s="89"/>
      <c r="T106" s="89"/>
      <c r="U106" s="89"/>
    </row>
    <row r="107" spans="1:21" s="126" customFormat="1" ht="19.5" customHeight="1">
      <c r="A107" s="325" t="s">
        <v>405</v>
      </c>
      <c r="B107" s="326"/>
      <c r="C107" s="326"/>
      <c r="D107" s="326"/>
      <c r="E107" s="326"/>
      <c r="F107" s="94">
        <f>ROUND('прайс 2015 розница'!F107*СРЕД%,0.1)</f>
        <v>125</v>
      </c>
      <c r="G107" s="95">
        <f>ROUND('прайс 2015 розница'!G107*СРЕД%,0.1)</f>
        <v>1035</v>
      </c>
      <c r="H107" s="132">
        <f t="shared" si="4"/>
        <v>983.25</v>
      </c>
      <c r="I107" s="96"/>
      <c r="J107" s="96"/>
      <c r="K107" s="327" t="s">
        <v>425</v>
      </c>
      <c r="L107" s="328"/>
      <c r="M107" s="329"/>
      <c r="N107" s="1"/>
      <c r="O107" s="2"/>
      <c r="P107" s="3"/>
      <c r="Q107" s="17">
        <f t="shared" si="3"/>
        <v>0</v>
      </c>
      <c r="R107" s="89"/>
      <c r="S107" s="89"/>
      <c r="T107" s="89"/>
      <c r="U107" s="89"/>
    </row>
    <row r="108" spans="1:21" s="90" customFormat="1" ht="19.5" customHeight="1">
      <c r="A108" s="325" t="s">
        <v>406</v>
      </c>
      <c r="B108" s="326"/>
      <c r="C108" s="326"/>
      <c r="D108" s="326"/>
      <c r="E108" s="326"/>
      <c r="F108" s="94">
        <f>ROUND('прайс 2015 розница'!F108*СРЕД%,0.1)</f>
        <v>292</v>
      </c>
      <c r="G108" s="95">
        <f>ROUND('прайс 2015 розница'!G108*СРЕД%,0.1)</f>
        <v>3365</v>
      </c>
      <c r="H108" s="132">
        <f t="shared" si="4"/>
        <v>3196.75</v>
      </c>
      <c r="I108" s="96"/>
      <c r="J108" s="96"/>
      <c r="K108" s="327" t="s">
        <v>426</v>
      </c>
      <c r="L108" s="328"/>
      <c r="M108" s="329"/>
      <c r="N108" s="1"/>
      <c r="O108" s="2"/>
      <c r="P108" s="3"/>
      <c r="Q108" s="17">
        <f t="shared" si="3"/>
        <v>0</v>
      </c>
      <c r="R108" s="89"/>
      <c r="S108" s="89"/>
      <c r="T108" s="89"/>
      <c r="U108" s="89"/>
    </row>
    <row r="109" spans="1:21" s="90" customFormat="1" ht="19.5" customHeight="1">
      <c r="A109" s="346" t="s">
        <v>407</v>
      </c>
      <c r="B109" s="347"/>
      <c r="C109" s="347"/>
      <c r="D109" s="347"/>
      <c r="E109" s="347"/>
      <c r="F109" s="94">
        <f>ROUND('прайс 2015 розница'!F109*СРЕД%,0.1)</f>
        <v>213</v>
      </c>
      <c r="G109" s="95">
        <f>ROUND('прайс 2015 розница'!G109*СРЕД%,0.1)</f>
        <v>2188</v>
      </c>
      <c r="H109" s="132">
        <f t="shared" si="4"/>
        <v>2078.6</v>
      </c>
      <c r="I109" s="102"/>
      <c r="J109" s="102"/>
      <c r="K109" s="327" t="s">
        <v>427</v>
      </c>
      <c r="L109" s="328"/>
      <c r="M109" s="329"/>
      <c r="N109" s="1"/>
      <c r="O109" s="2"/>
      <c r="P109" s="3"/>
      <c r="Q109" s="17">
        <f t="shared" si="3"/>
        <v>0</v>
      </c>
      <c r="R109" s="89"/>
      <c r="S109" s="89"/>
      <c r="T109" s="89"/>
      <c r="U109" s="89"/>
    </row>
    <row r="110" spans="1:21" s="126" customFormat="1" ht="19.5" customHeight="1">
      <c r="A110" s="325" t="s">
        <v>408</v>
      </c>
      <c r="B110" s="326"/>
      <c r="C110" s="326"/>
      <c r="D110" s="326"/>
      <c r="E110" s="326"/>
      <c r="F110" s="94">
        <f>ROUND('прайс 2015 розница'!F110*СРЕД%,0.1)</f>
        <v>125</v>
      </c>
      <c r="G110" s="95">
        <f>ROUND('прайс 2015 розница'!G110*СРЕД%,0.1)</f>
        <v>1035</v>
      </c>
      <c r="H110" s="132">
        <f t="shared" si="4"/>
        <v>983.25</v>
      </c>
      <c r="I110" s="96"/>
      <c r="J110" s="96"/>
      <c r="K110" s="327" t="s">
        <v>428</v>
      </c>
      <c r="L110" s="328"/>
      <c r="M110" s="329"/>
      <c r="N110" s="1"/>
      <c r="O110" s="2"/>
      <c r="P110" s="3"/>
      <c r="Q110" s="17">
        <f t="shared" si="3"/>
        <v>0</v>
      </c>
      <c r="R110" s="89"/>
      <c r="S110" s="89"/>
      <c r="T110" s="89"/>
      <c r="U110" s="89"/>
    </row>
    <row r="111" spans="1:21" s="90" customFormat="1" ht="19.5" customHeight="1">
      <c r="A111" s="325" t="s">
        <v>409</v>
      </c>
      <c r="B111" s="326"/>
      <c r="C111" s="326"/>
      <c r="D111" s="326"/>
      <c r="E111" s="326"/>
      <c r="F111" s="94">
        <f>ROUND('прайс 2015 розница'!F111*СРЕД%,0.1)</f>
        <v>125</v>
      </c>
      <c r="G111" s="95">
        <f>ROUND('прайс 2015 розница'!G111*СРЕД%,0.1)</f>
        <v>1035</v>
      </c>
      <c r="H111" s="132">
        <f t="shared" si="4"/>
        <v>983.25</v>
      </c>
      <c r="I111" s="96"/>
      <c r="J111" s="96"/>
      <c r="K111" s="327" t="s">
        <v>429</v>
      </c>
      <c r="L111" s="328"/>
      <c r="M111" s="329"/>
      <c r="N111" s="1"/>
      <c r="O111" s="2"/>
      <c r="P111" s="3"/>
      <c r="Q111" s="17">
        <f t="shared" si="3"/>
        <v>0</v>
      </c>
      <c r="R111" s="89"/>
      <c r="S111" s="89"/>
      <c r="T111" s="89"/>
      <c r="U111" s="89"/>
    </row>
    <row r="112" spans="1:21" s="90" customFormat="1" ht="19.5" customHeight="1">
      <c r="A112" s="325" t="s">
        <v>410</v>
      </c>
      <c r="B112" s="326"/>
      <c r="C112" s="326"/>
      <c r="D112" s="326"/>
      <c r="E112" s="326"/>
      <c r="F112" s="94">
        <f>ROUND('прайс 2015 розница'!F112*СРЕД%,0.1)</f>
        <v>213</v>
      </c>
      <c r="G112" s="95">
        <f>ROUND('прайс 2015 розница'!G112*СРЕД%,0.1)</f>
        <v>2188</v>
      </c>
      <c r="H112" s="132">
        <f t="shared" si="4"/>
        <v>2078.6</v>
      </c>
      <c r="I112" s="102"/>
      <c r="J112" s="102"/>
      <c r="K112" s="327" t="s">
        <v>430</v>
      </c>
      <c r="L112" s="328"/>
      <c r="M112" s="329"/>
      <c r="N112" s="1"/>
      <c r="O112" s="2"/>
      <c r="P112" s="3"/>
      <c r="Q112" s="17">
        <f t="shared" si="3"/>
        <v>0</v>
      </c>
      <c r="R112" s="89"/>
      <c r="S112" s="89"/>
      <c r="T112" s="89"/>
      <c r="U112" s="89"/>
    </row>
    <row r="113" spans="1:21" s="134" customFormat="1" ht="19.5" customHeight="1">
      <c r="A113" s="325" t="s">
        <v>411</v>
      </c>
      <c r="B113" s="326"/>
      <c r="C113" s="326"/>
      <c r="D113" s="326"/>
      <c r="E113" s="326"/>
      <c r="F113" s="94">
        <f>ROUND('прайс 2015 розница'!F113*СРЕД%,0.1)</f>
        <v>125</v>
      </c>
      <c r="G113" s="95">
        <f>ROUND('прайс 2015 розница'!G113*СРЕД%,0.1)</f>
        <v>1035</v>
      </c>
      <c r="H113" s="132">
        <f t="shared" si="4"/>
        <v>983.25</v>
      </c>
      <c r="I113" s="96"/>
      <c r="J113" s="96"/>
      <c r="K113" s="327" t="s">
        <v>431</v>
      </c>
      <c r="L113" s="328"/>
      <c r="M113" s="329"/>
      <c r="N113" s="1"/>
      <c r="O113" s="2"/>
      <c r="P113" s="3"/>
      <c r="Q113" s="17">
        <f t="shared" si="3"/>
        <v>0</v>
      </c>
      <c r="R113" s="89"/>
      <c r="S113" s="89"/>
      <c r="T113" s="89"/>
      <c r="U113" s="89"/>
    </row>
    <row r="114" spans="1:21" s="134" customFormat="1" ht="19.5" customHeight="1">
      <c r="A114" s="325" t="s">
        <v>412</v>
      </c>
      <c r="B114" s="326"/>
      <c r="C114" s="326"/>
      <c r="D114" s="326"/>
      <c r="E114" s="326"/>
      <c r="F114" s="94">
        <f>ROUND('прайс 2015 розница'!F114*СРЕД%,0.1)</f>
        <v>125</v>
      </c>
      <c r="G114" s="95">
        <f>ROUND('прайс 2015 розница'!G114*СРЕД%,0.1)</f>
        <v>1035</v>
      </c>
      <c r="H114" s="132">
        <f t="shared" si="4"/>
        <v>983.25</v>
      </c>
      <c r="I114" s="102"/>
      <c r="J114" s="102"/>
      <c r="K114" s="327" t="s">
        <v>432</v>
      </c>
      <c r="L114" s="328"/>
      <c r="M114" s="329"/>
      <c r="N114" s="1"/>
      <c r="O114" s="2"/>
      <c r="P114" s="3"/>
      <c r="Q114" s="17">
        <f t="shared" si="3"/>
        <v>0</v>
      </c>
      <c r="R114" s="89"/>
      <c r="S114" s="89"/>
      <c r="T114" s="89"/>
      <c r="U114" s="89"/>
    </row>
    <row r="115" spans="1:21" s="90" customFormat="1" ht="19.5" customHeight="1">
      <c r="A115" s="325" t="s">
        <v>413</v>
      </c>
      <c r="B115" s="326"/>
      <c r="C115" s="326"/>
      <c r="D115" s="326"/>
      <c r="E115" s="326"/>
      <c r="F115" s="94">
        <f>ROUND('прайс 2015 розница'!F115*СРЕД%,0.1)</f>
        <v>213</v>
      </c>
      <c r="G115" s="95">
        <f>ROUND('прайс 2015 розница'!G115*СРЕД%,0.1)</f>
        <v>2188</v>
      </c>
      <c r="H115" s="132">
        <f t="shared" si="4"/>
        <v>2078.6</v>
      </c>
      <c r="I115" s="102"/>
      <c r="J115" s="102"/>
      <c r="K115" s="327" t="s">
        <v>433</v>
      </c>
      <c r="L115" s="328"/>
      <c r="M115" s="329"/>
      <c r="N115" s="1"/>
      <c r="O115" s="2"/>
      <c r="P115" s="3"/>
      <c r="Q115" s="17">
        <f t="shared" si="3"/>
        <v>0</v>
      </c>
      <c r="R115" s="89"/>
      <c r="S115" s="89"/>
      <c r="T115" s="89"/>
      <c r="U115" s="89"/>
    </row>
    <row r="116" spans="1:21" s="134" customFormat="1" ht="19.5" customHeight="1">
      <c r="A116" s="325" t="s">
        <v>414</v>
      </c>
      <c r="B116" s="326"/>
      <c r="C116" s="326"/>
      <c r="D116" s="326"/>
      <c r="E116" s="326"/>
      <c r="F116" s="94">
        <f>ROUND('прайс 2015 розница'!F116*СРЕД%,0.1)</f>
        <v>213</v>
      </c>
      <c r="G116" s="95">
        <f>ROUND('прайс 2015 розница'!G116*СРЕД%,0.1)</f>
        <v>2188</v>
      </c>
      <c r="H116" s="132">
        <f t="shared" si="4"/>
        <v>2078.6</v>
      </c>
      <c r="I116" s="96"/>
      <c r="J116" s="96"/>
      <c r="K116" s="327" t="s">
        <v>434</v>
      </c>
      <c r="L116" s="328"/>
      <c r="M116" s="329"/>
      <c r="N116" s="1"/>
      <c r="O116" s="2"/>
      <c r="P116" s="3"/>
      <c r="Q116" s="17">
        <f t="shared" si="3"/>
        <v>0</v>
      </c>
      <c r="R116" s="89"/>
      <c r="S116" s="89"/>
      <c r="T116" s="89"/>
      <c r="U116" s="89"/>
    </row>
    <row r="117" spans="1:21" s="90" customFormat="1" ht="19.5" customHeight="1">
      <c r="A117" s="325" t="s">
        <v>415</v>
      </c>
      <c r="B117" s="326"/>
      <c r="C117" s="326"/>
      <c r="D117" s="326"/>
      <c r="E117" s="326"/>
      <c r="F117" s="94">
        <f>ROUND('прайс 2015 розница'!F117*СРЕД%,0.1)</f>
        <v>125</v>
      </c>
      <c r="G117" s="95">
        <f>ROUND('прайс 2015 розница'!G117*СРЕД%,0.1)</f>
        <v>1035</v>
      </c>
      <c r="H117" s="132">
        <f t="shared" si="4"/>
        <v>983.25</v>
      </c>
      <c r="I117" s="102"/>
      <c r="J117" s="102"/>
      <c r="K117" s="327" t="s">
        <v>435</v>
      </c>
      <c r="L117" s="328"/>
      <c r="M117" s="329"/>
      <c r="N117" s="1"/>
      <c r="O117" s="2"/>
      <c r="P117" s="3"/>
      <c r="Q117" s="17">
        <f t="shared" si="3"/>
        <v>0</v>
      </c>
      <c r="R117" s="89"/>
      <c r="S117" s="89"/>
      <c r="T117" s="89"/>
      <c r="U117" s="89"/>
    </row>
    <row r="118" spans="1:21" s="90" customFormat="1" ht="19.5" customHeight="1">
      <c r="A118" s="325" t="s">
        <v>416</v>
      </c>
      <c r="B118" s="326"/>
      <c r="C118" s="326"/>
      <c r="D118" s="326"/>
      <c r="E118" s="326"/>
      <c r="F118" s="94">
        <f>ROUND('прайс 2015 розница'!F118*СРЕД%,0.1)</f>
        <v>213</v>
      </c>
      <c r="G118" s="95">
        <f>ROUND('прайс 2015 розница'!G118*СРЕД%,0.1)</f>
        <v>2188</v>
      </c>
      <c r="H118" s="132">
        <f t="shared" si="4"/>
        <v>2078.6</v>
      </c>
      <c r="I118" s="96"/>
      <c r="J118" s="96"/>
      <c r="K118" s="327" t="s">
        <v>436</v>
      </c>
      <c r="L118" s="328"/>
      <c r="M118" s="329"/>
      <c r="N118" s="1"/>
      <c r="O118" s="2"/>
      <c r="P118" s="3"/>
      <c r="Q118" s="17">
        <f t="shared" si="3"/>
        <v>0</v>
      </c>
      <c r="R118" s="89"/>
      <c r="S118" s="89"/>
      <c r="T118" s="89"/>
      <c r="U118" s="89"/>
    </row>
    <row r="119" spans="1:21" s="90" customFormat="1" ht="19.5" customHeight="1">
      <c r="A119" s="325" t="s">
        <v>417</v>
      </c>
      <c r="B119" s="326"/>
      <c r="C119" s="326"/>
      <c r="D119" s="326"/>
      <c r="E119" s="326"/>
      <c r="F119" s="94">
        <f>ROUND('прайс 2015 розница'!F119*СРЕД%,0.1)</f>
        <v>125</v>
      </c>
      <c r="G119" s="95">
        <f>ROUND('прайс 2015 розница'!G119*СРЕД%,0.1)</f>
        <v>1035</v>
      </c>
      <c r="H119" s="132">
        <f t="shared" si="4"/>
        <v>983.25</v>
      </c>
      <c r="I119" s="102"/>
      <c r="J119" s="102"/>
      <c r="K119" s="327" t="s">
        <v>437</v>
      </c>
      <c r="L119" s="328"/>
      <c r="M119" s="329"/>
      <c r="N119" s="1"/>
      <c r="O119" s="2"/>
      <c r="P119" s="3"/>
      <c r="Q119" s="17">
        <f t="shared" si="3"/>
        <v>0</v>
      </c>
      <c r="R119" s="89"/>
      <c r="S119" s="89"/>
      <c r="T119" s="89"/>
      <c r="U119" s="89"/>
    </row>
    <row r="120" spans="1:21" s="126" customFormat="1" ht="19.5" customHeight="1">
      <c r="A120" s="325" t="s">
        <v>418</v>
      </c>
      <c r="B120" s="326"/>
      <c r="C120" s="326"/>
      <c r="D120" s="326"/>
      <c r="E120" s="326"/>
      <c r="F120" s="94">
        <f>ROUND('прайс 2015 розница'!F120*СРЕД%,0.1)</f>
        <v>125</v>
      </c>
      <c r="G120" s="95">
        <f>ROUND('прайс 2015 розница'!G120*СРЕД%,0.1)</f>
        <v>1035</v>
      </c>
      <c r="H120" s="132">
        <f t="shared" si="4"/>
        <v>983.25</v>
      </c>
      <c r="I120" s="96"/>
      <c r="J120" s="96"/>
      <c r="K120" s="327" t="s">
        <v>438</v>
      </c>
      <c r="L120" s="328"/>
      <c r="M120" s="329"/>
      <c r="N120" s="1"/>
      <c r="O120" s="2"/>
      <c r="P120" s="3"/>
      <c r="Q120" s="17">
        <f t="shared" si="3"/>
        <v>0</v>
      </c>
      <c r="R120" s="89"/>
      <c r="S120" s="89"/>
      <c r="T120" s="89"/>
      <c r="U120" s="89"/>
    </row>
    <row r="121" spans="1:21" s="111" customFormat="1" ht="19.5" customHeight="1" thickBot="1">
      <c r="A121" s="350" t="s">
        <v>419</v>
      </c>
      <c r="B121" s="351"/>
      <c r="C121" s="351"/>
      <c r="D121" s="351"/>
      <c r="E121" s="351"/>
      <c r="F121" s="143">
        <f>ROUND('прайс 2015 розница'!F121*СРЕД%,0.1)</f>
        <v>276</v>
      </c>
      <c r="G121" s="207">
        <f>ROUND('прайс 2015 розница'!G121*СРЕД%,0.1)</f>
        <v>3223</v>
      </c>
      <c r="H121" s="135">
        <f t="shared" si="4"/>
        <v>3061.85</v>
      </c>
      <c r="I121" s="102"/>
      <c r="J121" s="102"/>
      <c r="K121" s="352" t="s">
        <v>439</v>
      </c>
      <c r="L121" s="353"/>
      <c r="M121" s="354"/>
      <c r="N121" s="6"/>
      <c r="O121" s="7"/>
      <c r="P121" s="8"/>
      <c r="Q121" s="17">
        <f t="shared" si="3"/>
        <v>0</v>
      </c>
      <c r="R121" s="89"/>
      <c r="S121" s="89"/>
      <c r="T121" s="89"/>
      <c r="U121" s="89"/>
    </row>
    <row r="122" spans="1:18" s="83" customFormat="1" ht="30" customHeight="1" thickBot="1">
      <c r="A122" s="283" t="s">
        <v>580</v>
      </c>
      <c r="B122" s="284"/>
      <c r="C122" s="284"/>
      <c r="D122" s="284"/>
      <c r="E122" s="284"/>
      <c r="F122" s="284"/>
      <c r="G122" s="284"/>
      <c r="H122" s="284"/>
      <c r="I122" s="285" t="s">
        <v>617</v>
      </c>
      <c r="J122" s="286"/>
      <c r="K122" s="317" t="s">
        <v>114</v>
      </c>
      <c r="L122" s="318"/>
      <c r="M122" s="318"/>
      <c r="N122" s="318"/>
      <c r="O122" s="318"/>
      <c r="P122" s="318"/>
      <c r="Q122" s="319"/>
      <c r="R122" s="89"/>
    </row>
    <row r="123" spans="1:18" s="83" customFormat="1" ht="19.5" customHeight="1">
      <c r="A123" s="281" t="s">
        <v>21</v>
      </c>
      <c r="B123" s="282"/>
      <c r="C123" s="282"/>
      <c r="D123" s="282"/>
      <c r="E123" s="282"/>
      <c r="F123" s="340" t="s">
        <v>161</v>
      </c>
      <c r="G123" s="342" t="s">
        <v>160</v>
      </c>
      <c r="H123" s="306" t="s">
        <v>195</v>
      </c>
      <c r="I123" s="289"/>
      <c r="J123" s="288"/>
      <c r="K123" s="312" t="s">
        <v>21</v>
      </c>
      <c r="L123" s="314" t="s">
        <v>64</v>
      </c>
      <c r="M123" s="315"/>
      <c r="N123" s="315"/>
      <c r="O123" s="315"/>
      <c r="P123" s="316"/>
      <c r="Q123" s="361" t="s">
        <v>65</v>
      </c>
      <c r="R123" s="89"/>
    </row>
    <row r="124" spans="1:18" s="83" customFormat="1" ht="7.5" customHeight="1" hidden="1" thickBot="1">
      <c r="A124" s="283"/>
      <c r="B124" s="284"/>
      <c r="C124" s="284"/>
      <c r="D124" s="284"/>
      <c r="E124" s="284"/>
      <c r="F124" s="355"/>
      <c r="G124" s="357"/>
      <c r="H124" s="359"/>
      <c r="I124" s="289"/>
      <c r="J124" s="288"/>
      <c r="K124" s="324"/>
      <c r="L124" s="364">
        <v>150</v>
      </c>
      <c r="M124" s="365"/>
      <c r="N124" s="136">
        <v>1000</v>
      </c>
      <c r="O124" s="136"/>
      <c r="P124" s="137"/>
      <c r="Q124" s="362"/>
      <c r="R124" s="89"/>
    </row>
    <row r="125" spans="1:18" s="83" customFormat="1" ht="34.5" customHeight="1" thickBot="1">
      <c r="A125" s="283"/>
      <c r="B125" s="284"/>
      <c r="C125" s="284"/>
      <c r="D125" s="284"/>
      <c r="E125" s="284"/>
      <c r="F125" s="341"/>
      <c r="G125" s="343"/>
      <c r="H125" s="307"/>
      <c r="I125" s="289"/>
      <c r="J125" s="288"/>
      <c r="K125" s="324"/>
      <c r="L125" s="366">
        <v>150</v>
      </c>
      <c r="M125" s="367"/>
      <c r="N125" s="367">
        <v>1000</v>
      </c>
      <c r="O125" s="367"/>
      <c r="P125" s="75" t="s">
        <v>195</v>
      </c>
      <c r="Q125" s="363"/>
      <c r="R125" s="89"/>
    </row>
    <row r="126" spans="1:20" s="83" customFormat="1" ht="19.5" customHeight="1">
      <c r="A126" s="368" t="s">
        <v>382</v>
      </c>
      <c r="B126" s="369"/>
      <c r="C126" s="369"/>
      <c r="D126" s="369"/>
      <c r="E126" s="370"/>
      <c r="F126" s="203">
        <f>ROUND('прайс 2015 розница'!F126*СРЕД%,0.1)</f>
        <v>251</v>
      </c>
      <c r="G126" s="204">
        <f>ROUND('прайс 2015 розница'!G126*СРЕД%,0.1)</f>
        <v>1570</v>
      </c>
      <c r="H126" s="131">
        <f>(G126/100)*90</f>
        <v>1413</v>
      </c>
      <c r="I126" s="104"/>
      <c r="J126" s="104"/>
      <c r="K126" s="140" t="s">
        <v>391</v>
      </c>
      <c r="L126" s="371"/>
      <c r="M126" s="372"/>
      <c r="N126" s="373"/>
      <c r="O126" s="373"/>
      <c r="P126" s="15"/>
      <c r="Q126" s="35">
        <f>SUM(F126*L126+G126*N126+(H126*P126-IF(AND(2&lt;=P126,P126&lt;5),P126*H126*2%,IF(AND(5&lt;=P126,P126&lt;10),P126*H126*4%,IF(AND(10&lt;=P126,P126&lt;25),P126*H126*6%,IF(AND(10&lt;=P126,P126&lt;25),P126*H126*8%,IF(P126&gt;=25,P126*H126*10%,0)))))))</f>
        <v>0</v>
      </c>
      <c r="R126" s="89"/>
      <c r="S126" s="89"/>
      <c r="T126" s="89"/>
    </row>
    <row r="127" spans="1:20" s="83" customFormat="1" ht="19.5" customHeight="1">
      <c r="A127" s="374" t="s">
        <v>383</v>
      </c>
      <c r="B127" s="375"/>
      <c r="C127" s="375"/>
      <c r="D127" s="375"/>
      <c r="E127" s="376"/>
      <c r="F127" s="94">
        <f>ROUND('прайс 2015 розница'!F127*СРЕД%,0.1)</f>
        <v>251</v>
      </c>
      <c r="G127" s="95">
        <f>ROUND('прайс 2015 розница'!G127*СРЕД%,0.1)</f>
        <v>1570</v>
      </c>
      <c r="H127" s="132">
        <f aca="true" t="shared" si="5" ref="H127:H134">(G127/100)*90</f>
        <v>1413</v>
      </c>
      <c r="I127" s="104"/>
      <c r="J127" s="104"/>
      <c r="K127" s="141" t="s">
        <v>392</v>
      </c>
      <c r="L127" s="377"/>
      <c r="M127" s="378"/>
      <c r="N127" s="379"/>
      <c r="O127" s="379"/>
      <c r="P127" s="9"/>
      <c r="Q127" s="35">
        <f aca="true" t="shared" si="6" ref="Q127:Q134">SUM(F127*L127+G127*N127+(H127*P127-IF(AND(2&lt;=P127,P127&lt;5),P127*H127*2%,IF(AND(5&lt;=P127,P127&lt;10),P127*H127*4%,IF(AND(10&lt;=P127,P127&lt;25),P127*H127*6%,IF(AND(10&lt;=P127,P127&lt;25),P127*H127*8%,IF(P127&gt;=25,P127*H127*10%,0)))))))</f>
        <v>0</v>
      </c>
      <c r="R127" s="89"/>
      <c r="S127" s="89"/>
      <c r="T127" s="89"/>
    </row>
    <row r="128" spans="1:20" s="83" customFormat="1" ht="19.5" customHeight="1">
      <c r="A128" s="374" t="s">
        <v>384</v>
      </c>
      <c r="B128" s="375"/>
      <c r="C128" s="375"/>
      <c r="D128" s="375"/>
      <c r="E128" s="376"/>
      <c r="F128" s="94">
        <f>ROUND('прайс 2015 розница'!F128*СРЕД%,0.1)</f>
        <v>401</v>
      </c>
      <c r="G128" s="95">
        <f>ROUND('прайс 2015 розница'!G128*СРЕД%,0.1)</f>
        <v>1779</v>
      </c>
      <c r="H128" s="132">
        <f t="shared" si="5"/>
        <v>1601.1</v>
      </c>
      <c r="I128" s="104"/>
      <c r="J128" s="104"/>
      <c r="K128" s="141" t="s">
        <v>393</v>
      </c>
      <c r="L128" s="377"/>
      <c r="M128" s="378"/>
      <c r="N128" s="379"/>
      <c r="O128" s="379"/>
      <c r="P128" s="9"/>
      <c r="Q128" s="35">
        <f t="shared" si="6"/>
        <v>0</v>
      </c>
      <c r="R128" s="89"/>
      <c r="S128" s="89"/>
      <c r="T128" s="89"/>
    </row>
    <row r="129" spans="1:20" s="83" customFormat="1" ht="19.5" customHeight="1">
      <c r="A129" s="374" t="s">
        <v>385</v>
      </c>
      <c r="B129" s="375"/>
      <c r="C129" s="375"/>
      <c r="D129" s="375"/>
      <c r="E129" s="376"/>
      <c r="F129" s="94">
        <f>ROUND('прайс 2015 розница'!F129*СРЕД%,0.1)</f>
        <v>129</v>
      </c>
      <c r="G129" s="95">
        <f>ROUND('прайс 2015 розница'!G129*СРЕД%,0.1)</f>
        <v>810</v>
      </c>
      <c r="H129" s="132">
        <f t="shared" si="5"/>
        <v>729</v>
      </c>
      <c r="I129" s="104"/>
      <c r="J129" s="104"/>
      <c r="K129" s="141" t="s">
        <v>394</v>
      </c>
      <c r="L129" s="377"/>
      <c r="M129" s="378"/>
      <c r="N129" s="379"/>
      <c r="O129" s="379"/>
      <c r="P129" s="9"/>
      <c r="Q129" s="35">
        <f t="shared" si="6"/>
        <v>0</v>
      </c>
      <c r="R129" s="89"/>
      <c r="S129" s="89"/>
      <c r="T129" s="89"/>
    </row>
    <row r="130" spans="1:20" s="83" customFormat="1" ht="19.5" customHeight="1">
      <c r="A130" s="374" t="s">
        <v>386</v>
      </c>
      <c r="B130" s="375"/>
      <c r="C130" s="375"/>
      <c r="D130" s="375"/>
      <c r="E130" s="376"/>
      <c r="F130" s="94">
        <f>ROUND('прайс 2015 розница'!F130*СРЕД%,0.1)</f>
        <v>409</v>
      </c>
      <c r="G130" s="95">
        <f>ROUND('прайс 2015 розница'!G130*СРЕД%,0.1)</f>
        <v>2037</v>
      </c>
      <c r="H130" s="132">
        <f t="shared" si="5"/>
        <v>1833.3000000000002</v>
      </c>
      <c r="I130" s="104"/>
      <c r="J130" s="104"/>
      <c r="K130" s="141" t="s">
        <v>395</v>
      </c>
      <c r="L130" s="377"/>
      <c r="M130" s="378"/>
      <c r="N130" s="379"/>
      <c r="O130" s="379"/>
      <c r="P130" s="9"/>
      <c r="Q130" s="35">
        <f t="shared" si="6"/>
        <v>0</v>
      </c>
      <c r="R130" s="89"/>
      <c r="S130" s="89"/>
      <c r="T130" s="89"/>
    </row>
    <row r="131" spans="1:20" s="83" customFormat="1" ht="19.5" customHeight="1">
      <c r="A131" s="374" t="s">
        <v>387</v>
      </c>
      <c r="B131" s="375"/>
      <c r="C131" s="375"/>
      <c r="D131" s="375"/>
      <c r="E131" s="376"/>
      <c r="F131" s="94">
        <f>ROUND('прайс 2015 розница'!F131*СРЕД%,0.1)</f>
        <v>284</v>
      </c>
      <c r="G131" s="95">
        <f>ROUND('прайс 2015 розница'!G131*СРЕД%,0.1)</f>
        <v>1779</v>
      </c>
      <c r="H131" s="132">
        <f t="shared" si="5"/>
        <v>1601.1</v>
      </c>
      <c r="I131" s="104"/>
      <c r="J131" s="104"/>
      <c r="K131" s="141" t="s">
        <v>396</v>
      </c>
      <c r="L131" s="377"/>
      <c r="M131" s="378"/>
      <c r="N131" s="379"/>
      <c r="O131" s="379"/>
      <c r="P131" s="9"/>
      <c r="Q131" s="35">
        <f t="shared" si="6"/>
        <v>0</v>
      </c>
      <c r="R131" s="89"/>
      <c r="S131" s="89"/>
      <c r="T131" s="89"/>
    </row>
    <row r="132" spans="1:20" s="83" customFormat="1" ht="19.5" customHeight="1">
      <c r="A132" s="374" t="s">
        <v>388</v>
      </c>
      <c r="B132" s="375"/>
      <c r="C132" s="375"/>
      <c r="D132" s="375"/>
      <c r="E132" s="376"/>
      <c r="F132" s="94">
        <f>ROUND('прайс 2015 розница'!F132*СРЕД%,0.1)</f>
        <v>129</v>
      </c>
      <c r="G132" s="95">
        <f>ROUND('прайс 2015 розница'!G132*СРЕД%,0.1)</f>
        <v>810</v>
      </c>
      <c r="H132" s="132">
        <f t="shared" si="5"/>
        <v>729</v>
      </c>
      <c r="I132" s="104"/>
      <c r="J132" s="104"/>
      <c r="K132" s="141" t="s">
        <v>397</v>
      </c>
      <c r="L132" s="377"/>
      <c r="M132" s="378"/>
      <c r="N132" s="379"/>
      <c r="O132" s="379"/>
      <c r="P132" s="9"/>
      <c r="Q132" s="35">
        <f t="shared" si="6"/>
        <v>0</v>
      </c>
      <c r="R132" s="89"/>
      <c r="S132" s="89"/>
      <c r="T132" s="89"/>
    </row>
    <row r="133" spans="1:20" s="83" customFormat="1" ht="19.5" customHeight="1">
      <c r="A133" s="374" t="s">
        <v>389</v>
      </c>
      <c r="B133" s="375"/>
      <c r="C133" s="375"/>
      <c r="D133" s="375"/>
      <c r="E133" s="376"/>
      <c r="F133" s="94">
        <f>ROUND('прайс 2015 розница'!F133*СРЕД%,0.1)</f>
        <v>165</v>
      </c>
      <c r="G133" s="95">
        <f>ROUND('прайс 2015 розница'!G133*СРЕД%,0.1)</f>
        <v>1035</v>
      </c>
      <c r="H133" s="132">
        <f t="shared" si="5"/>
        <v>931.5</v>
      </c>
      <c r="I133" s="104"/>
      <c r="J133" s="104"/>
      <c r="K133" s="142" t="s">
        <v>398</v>
      </c>
      <c r="L133" s="380"/>
      <c r="M133" s="381"/>
      <c r="N133" s="382"/>
      <c r="O133" s="382"/>
      <c r="P133" s="36"/>
      <c r="Q133" s="35">
        <f t="shared" si="6"/>
        <v>0</v>
      </c>
      <c r="R133" s="89"/>
      <c r="S133" s="89"/>
      <c r="T133" s="89"/>
    </row>
    <row r="134" spans="1:20" s="83" customFormat="1" ht="19.5" customHeight="1" thickBot="1">
      <c r="A134" s="383" t="s">
        <v>390</v>
      </c>
      <c r="B134" s="384"/>
      <c r="C134" s="384"/>
      <c r="D134" s="384"/>
      <c r="E134" s="385"/>
      <c r="F134" s="143">
        <f>ROUND('прайс 2015 розница'!F134*СРЕД%,0.1)</f>
        <v>225</v>
      </c>
      <c r="G134" s="207">
        <f>ROUND('прайс 2015 розница'!G134*СРЕД%,0.1)</f>
        <v>1411</v>
      </c>
      <c r="H134" s="135">
        <f t="shared" si="5"/>
        <v>1269.8999999999999</v>
      </c>
      <c r="I134" s="104"/>
      <c r="J134" s="104"/>
      <c r="K134" s="144" t="s">
        <v>399</v>
      </c>
      <c r="L134" s="386"/>
      <c r="M134" s="387"/>
      <c r="N134" s="388"/>
      <c r="O134" s="388"/>
      <c r="P134" s="10"/>
      <c r="Q134" s="35">
        <f t="shared" si="6"/>
        <v>0</v>
      </c>
      <c r="R134" s="89"/>
      <c r="S134" s="89"/>
      <c r="T134" s="89"/>
    </row>
    <row r="135" spans="1:18" s="83" customFormat="1" ht="18.75" customHeight="1" thickBot="1">
      <c r="A135" s="283" t="s">
        <v>579</v>
      </c>
      <c r="B135" s="284"/>
      <c r="C135" s="284"/>
      <c r="D135" s="284"/>
      <c r="E135" s="284"/>
      <c r="F135" s="284"/>
      <c r="G135" s="284"/>
      <c r="H135" s="284"/>
      <c r="I135" s="285" t="s">
        <v>618</v>
      </c>
      <c r="J135" s="286"/>
      <c r="K135" s="317" t="s">
        <v>122</v>
      </c>
      <c r="L135" s="339"/>
      <c r="M135" s="339"/>
      <c r="N135" s="318"/>
      <c r="O135" s="318"/>
      <c r="P135" s="318"/>
      <c r="Q135" s="294"/>
      <c r="R135" s="89"/>
    </row>
    <row r="136" spans="1:18" s="83" customFormat="1" ht="18.75" customHeight="1">
      <c r="A136" s="281" t="s">
        <v>21</v>
      </c>
      <c r="B136" s="282"/>
      <c r="C136" s="282"/>
      <c r="D136" s="282"/>
      <c r="E136" s="300" t="s">
        <v>62</v>
      </c>
      <c r="F136" s="340" t="s">
        <v>159</v>
      </c>
      <c r="G136" s="342" t="s">
        <v>160</v>
      </c>
      <c r="H136" s="306" t="s">
        <v>182</v>
      </c>
      <c r="I136" s="289"/>
      <c r="J136" s="288"/>
      <c r="K136" s="312" t="s">
        <v>21</v>
      </c>
      <c r="L136" s="333"/>
      <c r="M136" s="333"/>
      <c r="N136" s="314" t="s">
        <v>64</v>
      </c>
      <c r="O136" s="315"/>
      <c r="P136" s="316"/>
      <c r="Q136" s="308" t="s">
        <v>65</v>
      </c>
      <c r="R136" s="89"/>
    </row>
    <row r="137" spans="1:18" s="83" customFormat="1" ht="33.75" customHeight="1" thickBot="1">
      <c r="A137" s="335"/>
      <c r="B137" s="336"/>
      <c r="C137" s="336"/>
      <c r="D137" s="336"/>
      <c r="E137" s="301"/>
      <c r="F137" s="341"/>
      <c r="G137" s="343"/>
      <c r="H137" s="307"/>
      <c r="I137" s="289"/>
      <c r="J137" s="288"/>
      <c r="K137" s="313"/>
      <c r="L137" s="334"/>
      <c r="M137" s="334"/>
      <c r="N137" s="73">
        <v>50</v>
      </c>
      <c r="O137" s="74">
        <v>1000</v>
      </c>
      <c r="P137" s="75" t="s">
        <v>182</v>
      </c>
      <c r="Q137" s="394"/>
      <c r="R137" s="89"/>
    </row>
    <row r="138" spans="1:20" s="83" customFormat="1" ht="19.5" customHeight="1">
      <c r="A138" s="138" t="s">
        <v>123</v>
      </c>
      <c r="B138" s="395" t="s">
        <v>124</v>
      </c>
      <c r="C138" s="395"/>
      <c r="D138" s="396"/>
      <c r="E138" s="145" t="s">
        <v>125</v>
      </c>
      <c r="F138" s="203">
        <f>ROUND('прайс 2015 розница'!F138*СРЕД%,0.1)</f>
        <v>288</v>
      </c>
      <c r="G138" s="204">
        <f>ROUND('прайс 2015 розница'!G138*СРЕД%,0.1)</f>
        <v>2668</v>
      </c>
      <c r="H138" s="131">
        <f>(G138/100)*90</f>
        <v>2401.2</v>
      </c>
      <c r="I138" s="289"/>
      <c r="J138" s="288"/>
      <c r="K138" s="397" t="s">
        <v>123</v>
      </c>
      <c r="L138" s="398"/>
      <c r="M138" s="399"/>
      <c r="N138" s="193"/>
      <c r="O138" s="31"/>
      <c r="P138" s="622"/>
      <c r="Q138" s="18">
        <f>SUM(F138*N138+G138*O138+(H138*P138-IF(AND(2&lt;=P138,P138&lt;4),P138*H138*2%,IF(AND(5&lt;=P138,P138&lt;9),P138*H138*4%,IF(AND(10&lt;=P138,P138&lt;14),P138*H138*6%,IF(AND(15&lt;=P138,P138&lt;20),P138*H138*8%,IF(P138&gt;=20,P138*H138*10%,0)))))))</f>
        <v>0</v>
      </c>
      <c r="R138" s="89"/>
      <c r="S138" s="89"/>
      <c r="T138" s="89"/>
    </row>
    <row r="139" spans="1:20" s="83" customFormat="1" ht="19.5" customHeight="1">
      <c r="A139" s="98" t="s">
        <v>127</v>
      </c>
      <c r="B139" s="392" t="s">
        <v>128</v>
      </c>
      <c r="C139" s="392"/>
      <c r="D139" s="393"/>
      <c r="E139" s="146" t="s">
        <v>125</v>
      </c>
      <c r="F139" s="94">
        <f>ROUND('прайс 2015 розница'!F139*СРЕД%,0.1)</f>
        <v>351</v>
      </c>
      <c r="G139" s="95">
        <f>ROUND('прайс 2015 розница'!G139*СРЕД%,0.1)</f>
        <v>3444</v>
      </c>
      <c r="H139" s="132">
        <f aca="true" t="shared" si="7" ref="H139:H151">(G139/100)*90</f>
        <v>3099.6</v>
      </c>
      <c r="I139" s="104"/>
      <c r="J139" s="104"/>
      <c r="K139" s="389" t="s">
        <v>127</v>
      </c>
      <c r="L139" s="390"/>
      <c r="M139" s="391"/>
      <c r="N139" s="194"/>
      <c r="O139" s="12"/>
      <c r="P139" s="232"/>
      <c r="Q139" s="23">
        <f aca="true" t="shared" si="8" ref="Q139:Q151">SUM(F139*N139+G139*O139+(H139*P139-IF(AND(2&lt;=P139,P139&lt;4),P139*H139*2%,IF(AND(5&lt;=P139,P139&lt;9),P139*H139*4%,IF(AND(10&lt;=P139,P139&lt;14),P139*H139*6%,IF(AND(15&lt;=P139,P139&lt;20),P139*H139*8%,IF(P139&gt;=20,P139*H139*10%,0)))))))</f>
        <v>0</v>
      </c>
      <c r="R139" s="89"/>
      <c r="S139" s="89"/>
      <c r="T139" s="89"/>
    </row>
    <row r="140" spans="1:20" s="83" customFormat="1" ht="19.5" customHeight="1">
      <c r="A140" s="98" t="s">
        <v>150</v>
      </c>
      <c r="B140" s="392" t="s">
        <v>126</v>
      </c>
      <c r="C140" s="392"/>
      <c r="D140" s="393"/>
      <c r="E140" s="147" t="s">
        <v>125</v>
      </c>
      <c r="F140" s="94">
        <f>ROUND('прайс 2015 розница'!F140*СРЕД%,0.1)</f>
        <v>313</v>
      </c>
      <c r="G140" s="95">
        <f>ROUND('прайс 2015 розница'!G140*СРЕД%,0.1)</f>
        <v>3031</v>
      </c>
      <c r="H140" s="132">
        <f t="shared" si="7"/>
        <v>2727.9</v>
      </c>
      <c r="I140" s="104"/>
      <c r="J140" s="104"/>
      <c r="K140" s="389" t="s">
        <v>150</v>
      </c>
      <c r="L140" s="390"/>
      <c r="M140" s="391"/>
      <c r="N140" s="195"/>
      <c r="O140" s="12"/>
      <c r="P140" s="232"/>
      <c r="Q140" s="23">
        <f t="shared" si="8"/>
        <v>0</v>
      </c>
      <c r="R140" s="89"/>
      <c r="S140" s="89"/>
      <c r="T140" s="89"/>
    </row>
    <row r="141" spans="1:20" s="83" customFormat="1" ht="19.5" customHeight="1">
      <c r="A141" s="98" t="s">
        <v>129</v>
      </c>
      <c r="B141" s="392" t="s">
        <v>130</v>
      </c>
      <c r="C141" s="392"/>
      <c r="D141" s="393"/>
      <c r="E141" s="147" t="s">
        <v>125</v>
      </c>
      <c r="F141" s="94">
        <f>ROUND('прайс 2015 розница'!F141*СРЕД%,0.1)</f>
        <v>313</v>
      </c>
      <c r="G141" s="95">
        <f>ROUND('прайс 2015 розница'!G141*СРЕД%,0.1)</f>
        <v>3031</v>
      </c>
      <c r="H141" s="132">
        <f t="shared" si="7"/>
        <v>2727.9</v>
      </c>
      <c r="I141" s="104"/>
      <c r="J141" s="104"/>
      <c r="K141" s="389" t="s">
        <v>129</v>
      </c>
      <c r="L141" s="390"/>
      <c r="M141" s="391"/>
      <c r="N141" s="194"/>
      <c r="O141" s="12"/>
      <c r="P141" s="232"/>
      <c r="Q141" s="23">
        <f t="shared" si="8"/>
        <v>0</v>
      </c>
      <c r="R141" s="89"/>
      <c r="S141" s="89"/>
      <c r="T141" s="89"/>
    </row>
    <row r="142" spans="1:20" s="83" customFormat="1" ht="19.5" customHeight="1">
      <c r="A142" s="98" t="s">
        <v>131</v>
      </c>
      <c r="B142" s="392" t="s">
        <v>132</v>
      </c>
      <c r="C142" s="392"/>
      <c r="D142" s="393"/>
      <c r="E142" s="146" t="s">
        <v>125</v>
      </c>
      <c r="F142" s="94">
        <f>ROUND('прайс 2015 розница'!F142*СРЕД%,0.1)</f>
        <v>251</v>
      </c>
      <c r="G142" s="95">
        <f>ROUND('прайс 2015 розница'!G142*СРЕД%,0.1)</f>
        <v>2129</v>
      </c>
      <c r="H142" s="132">
        <f t="shared" si="7"/>
        <v>1916.1</v>
      </c>
      <c r="I142" s="104"/>
      <c r="J142" s="104"/>
      <c r="K142" s="389" t="s">
        <v>131</v>
      </c>
      <c r="L142" s="390"/>
      <c r="M142" s="391"/>
      <c r="N142" s="194"/>
      <c r="O142" s="12"/>
      <c r="P142" s="232"/>
      <c r="Q142" s="23">
        <f t="shared" si="8"/>
        <v>0</v>
      </c>
      <c r="R142" s="89"/>
      <c r="S142" s="89"/>
      <c r="T142" s="89"/>
    </row>
    <row r="143" spans="1:20" s="83" customFormat="1" ht="19.5" customHeight="1">
      <c r="A143" s="98" t="s">
        <v>133</v>
      </c>
      <c r="B143" s="392" t="s">
        <v>134</v>
      </c>
      <c r="C143" s="392"/>
      <c r="D143" s="393"/>
      <c r="E143" s="147" t="s">
        <v>125</v>
      </c>
      <c r="F143" s="94">
        <f>ROUND('прайс 2015 розница'!F143*СРЕД%,0.1)</f>
        <v>288</v>
      </c>
      <c r="G143" s="95">
        <f>ROUND('прайс 2015 розница'!G143*СРЕД%,0.1)</f>
        <v>2668</v>
      </c>
      <c r="H143" s="132">
        <f t="shared" si="7"/>
        <v>2401.2</v>
      </c>
      <c r="I143" s="104"/>
      <c r="J143" s="104"/>
      <c r="K143" s="389" t="s">
        <v>133</v>
      </c>
      <c r="L143" s="390"/>
      <c r="M143" s="391"/>
      <c r="N143" s="194"/>
      <c r="O143" s="12"/>
      <c r="P143" s="232"/>
      <c r="Q143" s="23">
        <f t="shared" si="8"/>
        <v>0</v>
      </c>
      <c r="R143" s="89"/>
      <c r="S143" s="89"/>
      <c r="T143" s="89"/>
    </row>
    <row r="144" spans="1:20" s="83" customFormat="1" ht="19.5" customHeight="1">
      <c r="A144" s="148" t="s">
        <v>135</v>
      </c>
      <c r="B144" s="405" t="s">
        <v>136</v>
      </c>
      <c r="C144" s="405"/>
      <c r="D144" s="406"/>
      <c r="E144" s="146" t="s">
        <v>125</v>
      </c>
      <c r="F144" s="94">
        <f>ROUND('прайс 2015 розница'!F144*СРЕД%,0.1)</f>
        <v>251</v>
      </c>
      <c r="G144" s="95">
        <f>ROUND('прайс 2015 розница'!G144*СРЕД%,0.1)</f>
        <v>2129</v>
      </c>
      <c r="H144" s="132">
        <f t="shared" si="7"/>
        <v>1916.1</v>
      </c>
      <c r="I144" s="104"/>
      <c r="J144" s="104"/>
      <c r="K144" s="327" t="s">
        <v>135</v>
      </c>
      <c r="L144" s="328"/>
      <c r="M144" s="329"/>
      <c r="N144" s="194"/>
      <c r="O144" s="12"/>
      <c r="P144" s="232"/>
      <c r="Q144" s="23">
        <f t="shared" si="8"/>
        <v>0</v>
      </c>
      <c r="R144" s="89"/>
      <c r="S144" s="89"/>
      <c r="T144" s="89"/>
    </row>
    <row r="145" spans="1:20" s="83" customFormat="1" ht="19.5" customHeight="1">
      <c r="A145" s="98" t="s">
        <v>137</v>
      </c>
      <c r="B145" s="392" t="s">
        <v>138</v>
      </c>
      <c r="C145" s="392"/>
      <c r="D145" s="393"/>
      <c r="E145" s="147" t="s">
        <v>125</v>
      </c>
      <c r="F145" s="94">
        <f>ROUND('прайс 2015 розница'!F145*СРЕД%,0.1)</f>
        <v>313</v>
      </c>
      <c r="G145" s="95">
        <f>ROUND('прайс 2015 розница'!G145*СРЕД%,0.1)</f>
        <v>3031</v>
      </c>
      <c r="H145" s="132">
        <f t="shared" si="7"/>
        <v>2727.9</v>
      </c>
      <c r="I145" s="104"/>
      <c r="J145" s="104"/>
      <c r="K145" s="389" t="s">
        <v>137</v>
      </c>
      <c r="L145" s="390"/>
      <c r="M145" s="391"/>
      <c r="N145" s="194"/>
      <c r="O145" s="12"/>
      <c r="P145" s="232"/>
      <c r="Q145" s="23">
        <f t="shared" si="8"/>
        <v>0</v>
      </c>
      <c r="R145" s="89"/>
      <c r="S145" s="89"/>
      <c r="T145" s="89"/>
    </row>
    <row r="146" spans="1:20" s="83" customFormat="1" ht="19.5" customHeight="1">
      <c r="A146" s="98" t="s">
        <v>139</v>
      </c>
      <c r="B146" s="392" t="s">
        <v>140</v>
      </c>
      <c r="C146" s="392"/>
      <c r="D146" s="393"/>
      <c r="E146" s="146" t="s">
        <v>125</v>
      </c>
      <c r="F146" s="94">
        <f>ROUND('прайс 2015 розница'!F146*СРЕД%,0.1)</f>
        <v>251</v>
      </c>
      <c r="G146" s="95">
        <f>ROUND('прайс 2015 розница'!G146*СРЕД%,0.1)</f>
        <v>2129</v>
      </c>
      <c r="H146" s="132">
        <f t="shared" si="7"/>
        <v>1916.1</v>
      </c>
      <c r="I146" s="104"/>
      <c r="J146" s="104"/>
      <c r="K146" s="389" t="s">
        <v>139</v>
      </c>
      <c r="L146" s="390"/>
      <c r="M146" s="391"/>
      <c r="N146" s="194"/>
      <c r="O146" s="12"/>
      <c r="P146" s="232"/>
      <c r="Q146" s="23">
        <f t="shared" si="8"/>
        <v>0</v>
      </c>
      <c r="R146" s="89"/>
      <c r="S146" s="89"/>
      <c r="T146" s="89"/>
    </row>
    <row r="147" spans="1:20" s="83" customFormat="1" ht="19.5" customHeight="1">
      <c r="A147" s="98" t="s">
        <v>141</v>
      </c>
      <c r="B147" s="392" t="s">
        <v>142</v>
      </c>
      <c r="C147" s="392"/>
      <c r="D147" s="393"/>
      <c r="E147" s="147" t="s">
        <v>125</v>
      </c>
      <c r="F147" s="94">
        <f>ROUND('прайс 2015 розница'!F147*СРЕД%,0.1)</f>
        <v>288</v>
      </c>
      <c r="G147" s="95">
        <f>ROUND('прайс 2015 розница'!G147*СРЕД%,0.1)</f>
        <v>2668</v>
      </c>
      <c r="H147" s="132">
        <f t="shared" si="7"/>
        <v>2401.2</v>
      </c>
      <c r="I147" s="104"/>
      <c r="J147" s="104"/>
      <c r="K147" s="389" t="s">
        <v>141</v>
      </c>
      <c r="L147" s="390"/>
      <c r="M147" s="391"/>
      <c r="N147" s="194"/>
      <c r="O147" s="12"/>
      <c r="P147" s="232"/>
      <c r="Q147" s="23">
        <f t="shared" si="8"/>
        <v>0</v>
      </c>
      <c r="R147" s="89"/>
      <c r="S147" s="89"/>
      <c r="T147" s="89"/>
    </row>
    <row r="148" spans="1:20" s="83" customFormat="1" ht="19.5" customHeight="1">
      <c r="A148" s="98" t="s">
        <v>560</v>
      </c>
      <c r="B148" s="392" t="s">
        <v>145</v>
      </c>
      <c r="C148" s="392"/>
      <c r="D148" s="393"/>
      <c r="E148" s="147" t="s">
        <v>125</v>
      </c>
      <c r="F148" s="94">
        <f>ROUND('прайс 2015 розница'!F148*СРЕД%,0.1)</f>
        <v>288</v>
      </c>
      <c r="G148" s="95">
        <f>ROUND('прайс 2015 розница'!G148*СРЕД%,0.1)</f>
        <v>2668</v>
      </c>
      <c r="H148" s="132">
        <f t="shared" si="7"/>
        <v>2401.2</v>
      </c>
      <c r="I148" s="104"/>
      <c r="J148" s="104"/>
      <c r="K148" s="389" t="s">
        <v>560</v>
      </c>
      <c r="L148" s="390"/>
      <c r="M148" s="391"/>
      <c r="N148" s="194"/>
      <c r="O148" s="12"/>
      <c r="P148" s="232"/>
      <c r="Q148" s="23">
        <f t="shared" si="8"/>
        <v>0</v>
      </c>
      <c r="R148" s="89"/>
      <c r="S148" s="89"/>
      <c r="T148" s="89"/>
    </row>
    <row r="149" spans="1:20" s="83" customFormat="1" ht="19.5" customHeight="1">
      <c r="A149" s="98" t="s">
        <v>143</v>
      </c>
      <c r="B149" s="392" t="s">
        <v>144</v>
      </c>
      <c r="C149" s="392"/>
      <c r="D149" s="393"/>
      <c r="E149" s="146" t="s">
        <v>125</v>
      </c>
      <c r="F149" s="94">
        <f>ROUND('прайс 2015 розница'!F149*СРЕД%,0.1)</f>
        <v>251</v>
      </c>
      <c r="G149" s="95">
        <f>ROUND('прайс 2015 розница'!G149*СРЕД%,0.1)</f>
        <v>2129</v>
      </c>
      <c r="H149" s="132">
        <f t="shared" si="7"/>
        <v>1916.1</v>
      </c>
      <c r="I149" s="104"/>
      <c r="J149" s="104"/>
      <c r="K149" s="389" t="s">
        <v>143</v>
      </c>
      <c r="L149" s="390"/>
      <c r="M149" s="391"/>
      <c r="N149" s="194"/>
      <c r="O149" s="12"/>
      <c r="P149" s="232"/>
      <c r="Q149" s="23">
        <f t="shared" si="8"/>
        <v>0</v>
      </c>
      <c r="R149" s="89"/>
      <c r="S149" s="89"/>
      <c r="T149" s="89"/>
    </row>
    <row r="150" spans="1:20" s="83" customFormat="1" ht="19.5" customHeight="1">
      <c r="A150" s="98" t="s">
        <v>146</v>
      </c>
      <c r="B150" s="392" t="s">
        <v>147</v>
      </c>
      <c r="C150" s="392"/>
      <c r="D150" s="393"/>
      <c r="E150" s="146" t="s">
        <v>125</v>
      </c>
      <c r="F150" s="94">
        <f>ROUND('прайс 2015 розница'!F150*СРЕД%,0.1)</f>
        <v>288</v>
      </c>
      <c r="G150" s="95">
        <f>ROUND('прайс 2015 розница'!G150*СРЕД%,0.1)</f>
        <v>2668</v>
      </c>
      <c r="H150" s="132">
        <f t="shared" si="7"/>
        <v>2401.2</v>
      </c>
      <c r="I150" s="104"/>
      <c r="J150" s="104"/>
      <c r="K150" s="389" t="s">
        <v>146</v>
      </c>
      <c r="L150" s="390"/>
      <c r="M150" s="391"/>
      <c r="N150" s="194"/>
      <c r="O150" s="12"/>
      <c r="P150" s="232"/>
      <c r="Q150" s="23">
        <f t="shared" si="8"/>
        <v>0</v>
      </c>
      <c r="R150" s="89"/>
      <c r="S150" s="89"/>
      <c r="T150" s="89"/>
    </row>
    <row r="151" spans="1:20" s="83" customFormat="1" ht="19.5" customHeight="1" thickBot="1">
      <c r="A151" s="116" t="s">
        <v>148</v>
      </c>
      <c r="B151" s="400" t="s">
        <v>149</v>
      </c>
      <c r="C151" s="400"/>
      <c r="D151" s="401"/>
      <c r="E151" s="149" t="s">
        <v>125</v>
      </c>
      <c r="F151" s="143">
        <f>ROUND('прайс 2015 розница'!F151*СРЕД%,0.1)</f>
        <v>251</v>
      </c>
      <c r="G151" s="207">
        <f>ROUND('прайс 2015 розница'!G151*СРЕД%,0.1)</f>
        <v>2129</v>
      </c>
      <c r="H151" s="135">
        <f t="shared" si="7"/>
        <v>1916.1</v>
      </c>
      <c r="I151" s="104"/>
      <c r="J151" s="104"/>
      <c r="K151" s="402" t="s">
        <v>148</v>
      </c>
      <c r="L151" s="403"/>
      <c r="M151" s="404"/>
      <c r="N151" s="196"/>
      <c r="O151" s="13"/>
      <c r="P151" s="231"/>
      <c r="Q151" s="24">
        <f t="shared" si="8"/>
        <v>0</v>
      </c>
      <c r="R151" s="89"/>
      <c r="S151" s="89"/>
      <c r="T151" s="89"/>
    </row>
    <row r="152" spans="1:18" s="83" customFormat="1" ht="17.25" customHeight="1" thickBot="1">
      <c r="A152" s="335" t="s">
        <v>542</v>
      </c>
      <c r="B152" s="336"/>
      <c r="C152" s="336"/>
      <c r="D152" s="336"/>
      <c r="E152" s="336"/>
      <c r="F152" s="336"/>
      <c r="G152" s="336"/>
      <c r="H152" s="407"/>
      <c r="I152" s="102"/>
      <c r="J152" s="102"/>
      <c r="K152" s="408" t="s">
        <v>554</v>
      </c>
      <c r="L152" s="409"/>
      <c r="M152" s="409"/>
      <c r="N152" s="409"/>
      <c r="O152" s="409"/>
      <c r="P152" s="409"/>
      <c r="Q152" s="495"/>
      <c r="R152" s="71"/>
    </row>
    <row r="153" spans="1:18" s="83" customFormat="1" ht="12.75" customHeight="1" thickBot="1">
      <c r="A153" s="281" t="s">
        <v>21</v>
      </c>
      <c r="B153" s="413"/>
      <c r="C153" s="413"/>
      <c r="D153" s="413"/>
      <c r="E153" s="414"/>
      <c r="F153" s="419" t="s">
        <v>543</v>
      </c>
      <c r="G153" s="420"/>
      <c r="H153" s="421"/>
      <c r="I153" s="102"/>
      <c r="J153" s="102"/>
      <c r="K153" s="317"/>
      <c r="L153" s="411"/>
      <c r="M153" s="411"/>
      <c r="N153" s="411"/>
      <c r="O153" s="411"/>
      <c r="P153" s="411"/>
      <c r="Q153" s="412"/>
      <c r="R153" s="71"/>
    </row>
    <row r="154" spans="1:18" s="83" customFormat="1" ht="13.5" customHeight="1">
      <c r="A154" s="415"/>
      <c r="B154" s="416"/>
      <c r="C154" s="416"/>
      <c r="D154" s="416"/>
      <c r="E154" s="417"/>
      <c r="F154" s="422"/>
      <c r="G154" s="423"/>
      <c r="H154" s="424"/>
      <c r="I154" s="102"/>
      <c r="J154" s="102"/>
      <c r="K154" s="425" t="s">
        <v>21</v>
      </c>
      <c r="L154" s="426"/>
      <c r="M154" s="426"/>
      <c r="N154" s="427"/>
      <c r="O154" s="431" t="s">
        <v>349</v>
      </c>
      <c r="P154" s="432"/>
      <c r="Q154" s="435" t="s">
        <v>65</v>
      </c>
      <c r="R154" s="71"/>
    </row>
    <row r="155" spans="1:18" s="83" customFormat="1" ht="12.75" customHeight="1" thickBot="1">
      <c r="A155" s="415"/>
      <c r="B155" s="418"/>
      <c r="C155" s="418"/>
      <c r="D155" s="418"/>
      <c r="E155" s="417"/>
      <c r="F155" s="422"/>
      <c r="G155" s="423"/>
      <c r="H155" s="424"/>
      <c r="I155" s="102"/>
      <c r="J155" s="102"/>
      <c r="K155" s="428"/>
      <c r="L155" s="429"/>
      <c r="M155" s="429"/>
      <c r="N155" s="430"/>
      <c r="O155" s="433"/>
      <c r="P155" s="434"/>
      <c r="Q155" s="436"/>
      <c r="R155" s="71"/>
    </row>
    <row r="156" spans="1:18" s="83" customFormat="1" ht="19.5" customHeight="1">
      <c r="A156" s="368" t="s">
        <v>544</v>
      </c>
      <c r="B156" s="369"/>
      <c r="C156" s="369"/>
      <c r="D156" s="369"/>
      <c r="E156" s="370"/>
      <c r="F156" s="563">
        <f>ROUND('прайс 2015 розница'!F156*СРЕД%,0.1)</f>
        <v>225</v>
      </c>
      <c r="G156" s="439"/>
      <c r="H156" s="440"/>
      <c r="I156" s="102"/>
      <c r="J156" s="102"/>
      <c r="K156" s="441" t="s">
        <v>544</v>
      </c>
      <c r="L156" s="442"/>
      <c r="M156" s="442"/>
      <c r="N156" s="443"/>
      <c r="O156" s="444"/>
      <c r="P156" s="445"/>
      <c r="Q156" s="18">
        <f aca="true" t="shared" si="9" ref="Q156:Q166">F156*O156</f>
        <v>0</v>
      </c>
      <c r="R156" s="89"/>
    </row>
    <row r="157" spans="1:18" s="83" customFormat="1" ht="19.5" customHeight="1">
      <c r="A157" s="374" t="s">
        <v>545</v>
      </c>
      <c r="B157" s="375"/>
      <c r="C157" s="375"/>
      <c r="D157" s="375"/>
      <c r="E157" s="376"/>
      <c r="F157" s="566">
        <f>ROUND('прайс 2015 розница'!F157*СРЕД%,0.1)</f>
        <v>234</v>
      </c>
      <c r="G157" s="448"/>
      <c r="H157" s="449"/>
      <c r="I157" s="102"/>
      <c r="J157" s="102"/>
      <c r="K157" s="450" t="s">
        <v>545</v>
      </c>
      <c r="L157" s="451"/>
      <c r="M157" s="451"/>
      <c r="N157" s="452"/>
      <c r="O157" s="453"/>
      <c r="P157" s="454"/>
      <c r="Q157" s="23">
        <f t="shared" si="9"/>
        <v>0</v>
      </c>
      <c r="R157" s="89"/>
    </row>
    <row r="158" spans="1:18" s="83" customFormat="1" ht="19.5" customHeight="1">
      <c r="A158" s="374" t="s">
        <v>546</v>
      </c>
      <c r="B158" s="375"/>
      <c r="C158" s="375"/>
      <c r="D158" s="375"/>
      <c r="E158" s="376"/>
      <c r="F158" s="566">
        <f>ROUND('прайс 2015 розница'!F158*СРЕД%,0.1)</f>
        <v>234</v>
      </c>
      <c r="G158" s="448"/>
      <c r="H158" s="449"/>
      <c r="I158" s="102"/>
      <c r="J158" s="102"/>
      <c r="K158" s="450" t="s">
        <v>546</v>
      </c>
      <c r="L158" s="451"/>
      <c r="M158" s="451"/>
      <c r="N158" s="452"/>
      <c r="O158" s="453"/>
      <c r="P158" s="454"/>
      <c r="Q158" s="23">
        <f t="shared" si="9"/>
        <v>0</v>
      </c>
      <c r="R158" s="89"/>
    </row>
    <row r="159" spans="1:18" s="83" customFormat="1" ht="19.5" customHeight="1">
      <c r="A159" s="374" t="s">
        <v>547</v>
      </c>
      <c r="B159" s="375"/>
      <c r="C159" s="375"/>
      <c r="D159" s="375"/>
      <c r="E159" s="376"/>
      <c r="F159" s="566">
        <f>ROUND('прайс 2015 розница'!F159*СРЕД%,0.1)</f>
        <v>234</v>
      </c>
      <c r="G159" s="448"/>
      <c r="H159" s="449"/>
      <c r="I159" s="102"/>
      <c r="J159" s="102"/>
      <c r="K159" s="450" t="s">
        <v>557</v>
      </c>
      <c r="L159" s="451"/>
      <c r="M159" s="451"/>
      <c r="N159" s="452"/>
      <c r="O159" s="453"/>
      <c r="P159" s="454"/>
      <c r="Q159" s="23">
        <f t="shared" si="9"/>
        <v>0</v>
      </c>
      <c r="R159" s="89"/>
    </row>
    <row r="160" spans="1:18" s="83" customFormat="1" ht="19.5" customHeight="1">
      <c r="A160" s="374" t="s">
        <v>548</v>
      </c>
      <c r="B160" s="375"/>
      <c r="C160" s="375"/>
      <c r="D160" s="375"/>
      <c r="E160" s="376"/>
      <c r="F160" s="566">
        <f>ROUND('прайс 2015 розница'!F160*СРЕД%,0.1)</f>
        <v>225</v>
      </c>
      <c r="G160" s="448"/>
      <c r="H160" s="449"/>
      <c r="I160" s="102"/>
      <c r="J160" s="102"/>
      <c r="K160" s="450" t="s">
        <v>548</v>
      </c>
      <c r="L160" s="451"/>
      <c r="M160" s="451"/>
      <c r="N160" s="452"/>
      <c r="O160" s="453"/>
      <c r="P160" s="454"/>
      <c r="Q160" s="23">
        <f t="shared" si="9"/>
        <v>0</v>
      </c>
      <c r="R160" s="89"/>
    </row>
    <row r="161" spans="1:18" s="83" customFormat="1" ht="19.5" customHeight="1">
      <c r="A161" s="374" t="s">
        <v>549</v>
      </c>
      <c r="B161" s="375"/>
      <c r="C161" s="375"/>
      <c r="D161" s="375"/>
      <c r="E161" s="376"/>
      <c r="F161" s="566">
        <f>ROUND('прайс 2015 розница'!F161*СРЕД%,0.1)</f>
        <v>225</v>
      </c>
      <c r="G161" s="448"/>
      <c r="H161" s="449"/>
      <c r="I161" s="102"/>
      <c r="J161" s="102"/>
      <c r="K161" s="450" t="s">
        <v>549</v>
      </c>
      <c r="L161" s="451"/>
      <c r="M161" s="451"/>
      <c r="N161" s="452"/>
      <c r="O161" s="453"/>
      <c r="P161" s="454"/>
      <c r="Q161" s="23">
        <f t="shared" si="9"/>
        <v>0</v>
      </c>
      <c r="R161" s="89"/>
    </row>
    <row r="162" spans="1:18" s="83" customFormat="1" ht="19.5" customHeight="1">
      <c r="A162" s="374" t="s">
        <v>550</v>
      </c>
      <c r="B162" s="375"/>
      <c r="C162" s="375"/>
      <c r="D162" s="375"/>
      <c r="E162" s="376"/>
      <c r="F162" s="566">
        <f>ROUND('прайс 2015 розница'!F162*СРЕД%,0.1)</f>
        <v>225</v>
      </c>
      <c r="G162" s="448"/>
      <c r="H162" s="449"/>
      <c r="I162" s="102"/>
      <c r="J162" s="102"/>
      <c r="K162" s="450" t="s">
        <v>550</v>
      </c>
      <c r="L162" s="451"/>
      <c r="M162" s="451"/>
      <c r="N162" s="452"/>
      <c r="O162" s="453"/>
      <c r="P162" s="454"/>
      <c r="Q162" s="23">
        <f t="shared" si="9"/>
        <v>0</v>
      </c>
      <c r="R162" s="89"/>
    </row>
    <row r="163" spans="1:18" s="83" customFormat="1" ht="19.5" customHeight="1">
      <c r="A163" s="374" t="s">
        <v>564</v>
      </c>
      <c r="B163" s="375"/>
      <c r="C163" s="375"/>
      <c r="D163" s="375"/>
      <c r="E163" s="376"/>
      <c r="F163" s="566">
        <f>ROUND('прайс 2015 розница'!F163*СРЕД%,0.1)</f>
        <v>263</v>
      </c>
      <c r="G163" s="448"/>
      <c r="H163" s="449"/>
      <c r="I163" s="102"/>
      <c r="J163" s="102"/>
      <c r="K163" s="450" t="s">
        <v>564</v>
      </c>
      <c r="L163" s="451"/>
      <c r="M163" s="451"/>
      <c r="N163" s="452"/>
      <c r="O163" s="453"/>
      <c r="P163" s="454"/>
      <c r="Q163" s="23">
        <f t="shared" si="9"/>
        <v>0</v>
      </c>
      <c r="R163" s="89"/>
    </row>
    <row r="164" spans="1:18" s="83" customFormat="1" ht="19.5" customHeight="1">
      <c r="A164" s="374" t="s">
        <v>551</v>
      </c>
      <c r="B164" s="375"/>
      <c r="C164" s="375"/>
      <c r="D164" s="375"/>
      <c r="E164" s="376"/>
      <c r="F164" s="566">
        <f>ROUND('прайс 2015 розница'!F164*СРЕД%,0.1)</f>
        <v>246</v>
      </c>
      <c r="G164" s="448"/>
      <c r="H164" s="449"/>
      <c r="I164" s="102"/>
      <c r="J164" s="102"/>
      <c r="K164" s="450" t="s">
        <v>551</v>
      </c>
      <c r="L164" s="451"/>
      <c r="M164" s="451"/>
      <c r="N164" s="452"/>
      <c r="O164" s="453"/>
      <c r="P164" s="454"/>
      <c r="Q164" s="23">
        <f t="shared" si="9"/>
        <v>0</v>
      </c>
      <c r="R164" s="89"/>
    </row>
    <row r="165" spans="1:18" s="83" customFormat="1" ht="19.5" customHeight="1">
      <c r="A165" s="374" t="s">
        <v>552</v>
      </c>
      <c r="B165" s="375"/>
      <c r="C165" s="375"/>
      <c r="D165" s="375"/>
      <c r="E165" s="376"/>
      <c r="F165" s="566">
        <f>ROUND('прайс 2015 розница'!F165*СРЕД%,0.1)</f>
        <v>234</v>
      </c>
      <c r="G165" s="448"/>
      <c r="H165" s="449"/>
      <c r="I165" s="102"/>
      <c r="J165" s="102"/>
      <c r="K165" s="450" t="s">
        <v>552</v>
      </c>
      <c r="L165" s="451"/>
      <c r="M165" s="451"/>
      <c r="N165" s="452"/>
      <c r="O165" s="453"/>
      <c r="P165" s="454"/>
      <c r="Q165" s="23">
        <f t="shared" si="9"/>
        <v>0</v>
      </c>
      <c r="R165" s="89"/>
    </row>
    <row r="166" spans="1:18" s="83" customFormat="1" ht="19.5" customHeight="1" thickBot="1">
      <c r="A166" s="383" t="s">
        <v>553</v>
      </c>
      <c r="B166" s="384"/>
      <c r="C166" s="384"/>
      <c r="D166" s="384"/>
      <c r="E166" s="385"/>
      <c r="F166" s="569">
        <f>ROUND('прайс 2015 розница'!F166*СРЕД%,0.1)</f>
        <v>246</v>
      </c>
      <c r="G166" s="457"/>
      <c r="H166" s="458"/>
      <c r="I166" s="102"/>
      <c r="J166" s="102"/>
      <c r="K166" s="459" t="s">
        <v>553</v>
      </c>
      <c r="L166" s="460"/>
      <c r="M166" s="460"/>
      <c r="N166" s="461"/>
      <c r="O166" s="462"/>
      <c r="P166" s="463"/>
      <c r="Q166" s="24">
        <f t="shared" si="9"/>
        <v>0</v>
      </c>
      <c r="R166" s="89"/>
    </row>
    <row r="167" spans="1:18" s="83" customFormat="1" ht="30" customHeight="1" thickBot="1">
      <c r="A167" s="464" t="s">
        <v>578</v>
      </c>
      <c r="B167" s="465"/>
      <c r="C167" s="465"/>
      <c r="D167" s="465"/>
      <c r="E167" s="465"/>
      <c r="F167" s="465"/>
      <c r="G167" s="465"/>
      <c r="H167" s="465"/>
      <c r="I167" s="285" t="s">
        <v>619</v>
      </c>
      <c r="J167" s="286"/>
      <c r="K167" s="317" t="s">
        <v>115</v>
      </c>
      <c r="L167" s="339"/>
      <c r="M167" s="339"/>
      <c r="N167" s="339"/>
      <c r="O167" s="339"/>
      <c r="P167" s="339"/>
      <c r="Q167" s="319"/>
      <c r="R167" s="154"/>
    </row>
    <row r="168" spans="1:18" s="83" customFormat="1" ht="19.5" customHeight="1" thickBot="1">
      <c r="A168" s="466" t="s">
        <v>21</v>
      </c>
      <c r="B168" s="467"/>
      <c r="C168" s="467"/>
      <c r="D168" s="467"/>
      <c r="E168" s="467"/>
      <c r="F168" s="470" t="s">
        <v>161</v>
      </c>
      <c r="G168" s="472" t="s">
        <v>160</v>
      </c>
      <c r="H168" s="306" t="s">
        <v>195</v>
      </c>
      <c r="I168" s="289"/>
      <c r="J168" s="288"/>
      <c r="K168" s="435" t="s">
        <v>21</v>
      </c>
      <c r="L168" s="475" t="s">
        <v>64</v>
      </c>
      <c r="M168" s="476"/>
      <c r="N168" s="476"/>
      <c r="O168" s="476"/>
      <c r="P168" s="477"/>
      <c r="Q168" s="435" t="s">
        <v>65</v>
      </c>
      <c r="R168" s="154"/>
    </row>
    <row r="169" spans="1:18" s="83" customFormat="1" ht="35.25" customHeight="1" thickBot="1">
      <c r="A169" s="468"/>
      <c r="B169" s="469"/>
      <c r="C169" s="469"/>
      <c r="D169" s="469"/>
      <c r="E169" s="469"/>
      <c r="F169" s="471"/>
      <c r="G169" s="473"/>
      <c r="H169" s="360"/>
      <c r="I169" s="289"/>
      <c r="J169" s="288"/>
      <c r="K169" s="474"/>
      <c r="L169" s="478">
        <v>200</v>
      </c>
      <c r="M169" s="479"/>
      <c r="N169" s="478">
        <v>1000</v>
      </c>
      <c r="O169" s="479"/>
      <c r="P169" s="155" t="s">
        <v>195</v>
      </c>
      <c r="Q169" s="474"/>
      <c r="R169" s="154"/>
    </row>
    <row r="170" spans="1:18" s="83" customFormat="1" ht="19.5" customHeight="1" thickBot="1">
      <c r="A170" s="480" t="s">
        <v>58</v>
      </c>
      <c r="B170" s="481"/>
      <c r="C170" s="481"/>
      <c r="D170" s="481"/>
      <c r="E170" s="481"/>
      <c r="F170" s="481"/>
      <c r="G170" s="481"/>
      <c r="H170" s="481"/>
      <c r="I170" s="287"/>
      <c r="J170" s="288"/>
      <c r="K170" s="482" t="s">
        <v>66</v>
      </c>
      <c r="L170" s="483"/>
      <c r="M170" s="483"/>
      <c r="N170" s="483"/>
      <c r="O170" s="483"/>
      <c r="P170" s="484"/>
      <c r="Q170" s="19"/>
      <c r="R170" s="71"/>
    </row>
    <row r="171" spans="1:20" s="83" customFormat="1" ht="19.5" customHeight="1" thickBot="1">
      <c r="A171" s="397" t="s">
        <v>67</v>
      </c>
      <c r="B171" s="398"/>
      <c r="C171" s="398"/>
      <c r="D171" s="398"/>
      <c r="E171" s="398"/>
      <c r="F171" s="203">
        <f>ROUND('прайс 2015 розница'!F171*СРЕД%,0.1)</f>
        <v>125</v>
      </c>
      <c r="G171" s="204">
        <f>ROUND('прайс 2015 розница'!G171*СРЕД%,0.1)</f>
        <v>626</v>
      </c>
      <c r="H171" s="131">
        <v>550</v>
      </c>
      <c r="I171" s="289"/>
      <c r="J171" s="288"/>
      <c r="K171" s="156" t="s">
        <v>59</v>
      </c>
      <c r="L171" s="485"/>
      <c r="M171" s="486"/>
      <c r="N171" s="485"/>
      <c r="O171" s="487"/>
      <c r="P171" s="55"/>
      <c r="Q171" s="20">
        <f>SUM(F171*L171+G171*N171+(H171*P171-IF(AND(2&lt;=P171,P171&lt;5),P171*H171*2%,IF(AND(5&lt;=P171,P171&lt;10),P171*H171*4%,IF(AND(10&lt;=P171,P171&lt;25),P171*H171*6%,IF(AND(10&lt;=P171,P171&lt;25),P171*H171*8%,IF(P171&gt;=25,P171*H171*10%,0)))))))</f>
        <v>0</v>
      </c>
      <c r="R171" s="89"/>
      <c r="S171" s="89"/>
      <c r="T171" s="89"/>
    </row>
    <row r="172" spans="1:20" s="83" customFormat="1" ht="19.5" customHeight="1" thickBot="1">
      <c r="A172" s="389" t="s">
        <v>68</v>
      </c>
      <c r="B172" s="390"/>
      <c r="C172" s="390"/>
      <c r="D172" s="390"/>
      <c r="E172" s="390"/>
      <c r="F172" s="94">
        <f>ROUND('прайс 2015 розница'!F172*СРЕД%,0.1)</f>
        <v>125</v>
      </c>
      <c r="G172" s="95">
        <f>ROUND('прайс 2015 розница'!G172*СРЕД%,0.1)</f>
        <v>626</v>
      </c>
      <c r="H172" s="132">
        <v>550</v>
      </c>
      <c r="I172" s="289"/>
      <c r="J172" s="288"/>
      <c r="K172" s="88" t="s">
        <v>60</v>
      </c>
      <c r="L172" s="488"/>
      <c r="M172" s="489"/>
      <c r="N172" s="488"/>
      <c r="O172" s="490"/>
      <c r="P172" s="56"/>
      <c r="Q172" s="20">
        <f>SUM(F172*L172+G172*N172+(H172*P172-IF(AND(2&lt;=P172,P172&lt;5),P172*H172*2%,IF(AND(5&lt;=P172,P172&lt;10),P172*H172*4%,IF(AND(10&lt;=P172,P172&lt;25),P172*H172*6%,IF(AND(10&lt;=P172,P172&lt;25),P172*H172*8%,IF(P172&gt;=25,P172*H172*10%,0)))))))</f>
        <v>0</v>
      </c>
      <c r="R172" s="89"/>
      <c r="S172" s="89"/>
      <c r="T172" s="89"/>
    </row>
    <row r="173" spans="1:20" s="83" customFormat="1" ht="19.5" customHeight="1" thickBot="1">
      <c r="A173" s="402" t="s">
        <v>69</v>
      </c>
      <c r="B173" s="403"/>
      <c r="C173" s="403"/>
      <c r="D173" s="403"/>
      <c r="E173" s="403"/>
      <c r="F173" s="143">
        <f>ROUND('прайс 2015 розница'!F173*СРЕД%,0.1)</f>
        <v>125</v>
      </c>
      <c r="G173" s="207">
        <f>ROUND('прайс 2015 розница'!G173*СРЕД%,0.1)</f>
        <v>626</v>
      </c>
      <c r="H173" s="135">
        <v>550</v>
      </c>
      <c r="I173" s="290"/>
      <c r="J173" s="291"/>
      <c r="K173" s="157" t="s">
        <v>61</v>
      </c>
      <c r="L173" s="491"/>
      <c r="M173" s="492"/>
      <c r="N173" s="491"/>
      <c r="O173" s="493"/>
      <c r="P173" s="57"/>
      <c r="Q173" s="20">
        <f>SUM(F173*L173+G173*N173+(H173*P173-IF(AND(2&lt;=P173,P173&lt;5),P173*H173*2%,IF(AND(5&lt;=P173,P173&lt;10),P173*H173*4%,IF(AND(10&lt;=P173,P173&lt;25),P173*H173*6%,IF(AND(10&lt;=P173,P173&lt;25),P173*H173*8%,IF(P173&gt;=25,P173*H173*10%,0)))))))</f>
        <v>0</v>
      </c>
      <c r="R173" s="89"/>
      <c r="S173" s="89"/>
      <c r="T173" s="89"/>
    </row>
    <row r="174" spans="1:20" s="83" customFormat="1" ht="19.5" customHeight="1" thickBot="1">
      <c r="A174" s="480" t="s">
        <v>111</v>
      </c>
      <c r="B174" s="481"/>
      <c r="C174" s="481"/>
      <c r="D174" s="481"/>
      <c r="E174" s="481"/>
      <c r="F174" s="481"/>
      <c r="G174" s="481"/>
      <c r="H174" s="481"/>
      <c r="I174" s="104"/>
      <c r="J174" s="104"/>
      <c r="K174" s="482" t="s">
        <v>111</v>
      </c>
      <c r="L174" s="483"/>
      <c r="M174" s="483"/>
      <c r="N174" s="483"/>
      <c r="O174" s="483"/>
      <c r="P174" s="494"/>
      <c r="Q174" s="19"/>
      <c r="R174" s="89"/>
      <c r="S174" s="89"/>
      <c r="T174" s="89"/>
    </row>
    <row r="175" spans="1:20" s="83" customFormat="1" ht="19.5" customHeight="1" thickBot="1">
      <c r="A175" s="397" t="s">
        <v>67</v>
      </c>
      <c r="B175" s="398"/>
      <c r="C175" s="398"/>
      <c r="D175" s="398"/>
      <c r="E175" s="398"/>
      <c r="F175" s="203">
        <f>ROUND('прайс 2015 розница'!F175*СРЕД%,0.1)</f>
        <v>125</v>
      </c>
      <c r="G175" s="204">
        <f>ROUND('прайс 2015 розница'!G175*СРЕД%,0.1)</f>
        <v>626</v>
      </c>
      <c r="H175" s="131">
        <v>550</v>
      </c>
      <c r="I175" s="104"/>
      <c r="J175" s="104"/>
      <c r="K175" s="158" t="s">
        <v>59</v>
      </c>
      <c r="L175" s="485"/>
      <c r="M175" s="486"/>
      <c r="N175" s="485"/>
      <c r="O175" s="487"/>
      <c r="P175" s="55"/>
      <c r="Q175" s="20">
        <f>SUM(F175*L175+G175*N175+(H175*P175-IF(AND(2&lt;=P175,P175&lt;5),P175*H175*2%,IF(AND(5&lt;=P175,P175&lt;10),P175*H175*4%,IF(AND(10&lt;=P175,P175&lt;25),P175*H175*6%,IF(AND(10&lt;=P175,P175&lt;25),P175*H175*8%,IF(P175&gt;=25,P175*H175*10%,0)))))))</f>
        <v>0</v>
      </c>
      <c r="R175" s="89"/>
      <c r="S175" s="89"/>
      <c r="T175" s="89"/>
    </row>
    <row r="176" spans="1:20" s="83" customFormat="1" ht="19.5" customHeight="1" thickBot="1">
      <c r="A176" s="389" t="s">
        <v>196</v>
      </c>
      <c r="B176" s="390"/>
      <c r="C176" s="390"/>
      <c r="D176" s="390"/>
      <c r="E176" s="390"/>
      <c r="F176" s="94">
        <f>ROUND('прайс 2015 розница'!F176*СРЕД%,0.1)</f>
        <v>125</v>
      </c>
      <c r="G176" s="95">
        <f>ROUND('прайс 2015 розница'!G176*СРЕД%,0.1)</f>
        <v>626</v>
      </c>
      <c r="H176" s="132">
        <v>550</v>
      </c>
      <c r="I176" s="104"/>
      <c r="J176" s="104"/>
      <c r="K176" s="88" t="s">
        <v>60</v>
      </c>
      <c r="L176" s="488"/>
      <c r="M176" s="489"/>
      <c r="N176" s="488"/>
      <c r="O176" s="490"/>
      <c r="P176" s="56"/>
      <c r="Q176" s="20">
        <f>SUM(F176*L176+G176*N176+(H176*P176-IF(AND(2&lt;=P176,P176&lt;5),P176*H176*2%,IF(AND(5&lt;=P176,P176&lt;10),P176*H176*4%,IF(AND(10&lt;=P176,P176&lt;25),P176*H176*6%,IF(AND(10&lt;=P176,P176&lt;25),P176*H176*8%,IF(P176&gt;=25,P176*H176*10%,0)))))))</f>
        <v>0</v>
      </c>
      <c r="R176" s="89"/>
      <c r="S176" s="89"/>
      <c r="T176" s="89"/>
    </row>
    <row r="177" spans="1:20" s="83" customFormat="1" ht="19.5" customHeight="1" thickBot="1">
      <c r="A177" s="402" t="s">
        <v>367</v>
      </c>
      <c r="B177" s="403"/>
      <c r="C177" s="403"/>
      <c r="D177" s="403"/>
      <c r="E177" s="403"/>
      <c r="F177" s="143">
        <f>ROUND('прайс 2015 розница'!F177*СРЕД%,0.1)</f>
        <v>125</v>
      </c>
      <c r="G177" s="207">
        <f>ROUND('прайс 2015 розница'!G177*СРЕД%,0.1)</f>
        <v>626</v>
      </c>
      <c r="H177" s="135">
        <v>550</v>
      </c>
      <c r="I177" s="104"/>
      <c r="J177" s="104"/>
      <c r="K177" s="159" t="s">
        <v>61</v>
      </c>
      <c r="L177" s="491"/>
      <c r="M177" s="492"/>
      <c r="N177" s="491"/>
      <c r="O177" s="493"/>
      <c r="P177" s="57"/>
      <c r="Q177" s="20">
        <f>SUM(F177*L177+G177*N177+(H177*P177-IF(AND(2&lt;=P177,P177&lt;5),P177*H177*2%,IF(AND(5&lt;=P177,P177&lt;10),P177*H177*4%,IF(AND(10&lt;=P177,P177&lt;25),P177*H177*6%,IF(AND(10&lt;=P177,P177&lt;25),P177*H177*8%,IF(P177&gt;=25,P177*H177*10%,0)))))))</f>
        <v>0</v>
      </c>
      <c r="R177" s="89"/>
      <c r="S177" s="89"/>
      <c r="T177" s="89"/>
    </row>
    <row r="178" spans="1:20" s="83" customFormat="1" ht="19.5" customHeight="1" thickBot="1">
      <c r="A178" s="480" t="s">
        <v>366</v>
      </c>
      <c r="B178" s="481"/>
      <c r="C178" s="481"/>
      <c r="D178" s="481"/>
      <c r="E178" s="481"/>
      <c r="F178" s="481"/>
      <c r="G178" s="481"/>
      <c r="H178" s="481"/>
      <c r="I178" s="104"/>
      <c r="J178" s="104"/>
      <c r="K178" s="482" t="s">
        <v>366</v>
      </c>
      <c r="L178" s="483"/>
      <c r="M178" s="483"/>
      <c r="N178" s="483"/>
      <c r="O178" s="483"/>
      <c r="P178" s="494"/>
      <c r="Q178" s="19"/>
      <c r="R178" s="89"/>
      <c r="S178" s="89"/>
      <c r="T178" s="89"/>
    </row>
    <row r="179" spans="1:20" s="83" customFormat="1" ht="19.5" customHeight="1" thickBot="1">
      <c r="A179" s="397" t="s">
        <v>67</v>
      </c>
      <c r="B179" s="398"/>
      <c r="C179" s="398"/>
      <c r="D179" s="398"/>
      <c r="E179" s="398"/>
      <c r="F179" s="203">
        <f>ROUND('прайс 2015 розница'!F179*СРЕД%,0.1)</f>
        <v>125</v>
      </c>
      <c r="G179" s="204">
        <f>ROUND('прайс 2015 розница'!G179*СРЕД%,0.1)</f>
        <v>626</v>
      </c>
      <c r="H179" s="131">
        <v>550</v>
      </c>
      <c r="I179" s="104"/>
      <c r="J179" s="104"/>
      <c r="K179" s="158" t="s">
        <v>59</v>
      </c>
      <c r="L179" s="485"/>
      <c r="M179" s="486"/>
      <c r="N179" s="485"/>
      <c r="O179" s="487"/>
      <c r="P179" s="55"/>
      <c r="Q179" s="20">
        <f>SUM(F179*L179+G179*N179+(H179*P179-IF(AND(2&lt;=P179,P179&lt;5),P179*H179*2%,IF(AND(5&lt;=P179,P179&lt;10),P179*H179*4%,IF(AND(10&lt;=P179,P179&lt;25),P179*H179*6%,IF(AND(10&lt;=P179,P179&lt;25),P179*H179*8%,IF(P179&gt;=25,P179*H179*10%,0)))))))</f>
        <v>0</v>
      </c>
      <c r="R179" s="89"/>
      <c r="S179" s="89"/>
      <c r="T179" s="89"/>
    </row>
    <row r="180" spans="1:20" s="83" customFormat="1" ht="19.5" customHeight="1" thickBot="1">
      <c r="A180" s="389" t="s">
        <v>196</v>
      </c>
      <c r="B180" s="390"/>
      <c r="C180" s="390"/>
      <c r="D180" s="390"/>
      <c r="E180" s="390"/>
      <c r="F180" s="94">
        <f>ROUND('прайс 2015 розница'!F180*СРЕД%,0.1)</f>
        <v>125</v>
      </c>
      <c r="G180" s="95">
        <f>ROUND('прайс 2015 розница'!G180*СРЕД%,0.1)</f>
        <v>626</v>
      </c>
      <c r="H180" s="132">
        <v>550</v>
      </c>
      <c r="I180" s="104"/>
      <c r="J180" s="104"/>
      <c r="K180" s="88" t="s">
        <v>60</v>
      </c>
      <c r="L180" s="488"/>
      <c r="M180" s="489"/>
      <c r="N180" s="488"/>
      <c r="O180" s="490"/>
      <c r="P180" s="56"/>
      <c r="Q180" s="20">
        <f>SUM(F180*L180+G180*N180+(H180*P180-IF(AND(2&lt;=P180,P180&lt;5),P180*H180*2%,IF(AND(5&lt;=P180,P180&lt;10),P180*H180*4%,IF(AND(10&lt;=P180,P180&lt;25),P180*H180*6%,IF(AND(10&lt;=P180,P180&lt;25),P180*H180*8%,IF(P180&gt;=25,P180*H180*10%,0)))))))</f>
        <v>0</v>
      </c>
      <c r="R180" s="89"/>
      <c r="S180" s="89"/>
      <c r="T180" s="89"/>
    </row>
    <row r="181" spans="1:20" s="83" customFormat="1" ht="19.5" customHeight="1" thickBot="1">
      <c r="A181" s="402" t="s">
        <v>367</v>
      </c>
      <c r="B181" s="403"/>
      <c r="C181" s="403"/>
      <c r="D181" s="403"/>
      <c r="E181" s="403"/>
      <c r="F181" s="143">
        <f>ROUND('прайс 2015 розница'!F181*СРЕД%,0.1)</f>
        <v>125</v>
      </c>
      <c r="G181" s="207">
        <f>ROUND('прайс 2015 розница'!G181*СРЕД%,0.1)</f>
        <v>626</v>
      </c>
      <c r="H181" s="135">
        <v>550</v>
      </c>
      <c r="I181" s="104"/>
      <c r="J181" s="104"/>
      <c r="K181" s="159" t="s">
        <v>61</v>
      </c>
      <c r="L181" s="491"/>
      <c r="M181" s="492"/>
      <c r="N181" s="491"/>
      <c r="O181" s="493"/>
      <c r="P181" s="57"/>
      <c r="Q181" s="20">
        <f>SUM(F181*L181+G181*N181+(H181*P181-IF(AND(2&lt;=P181,P181&lt;5),P181*H181*2%,IF(AND(5&lt;=P181,P181&lt;10),P181*H181*4%,IF(AND(10&lt;=P181,P181&lt;25),P181*H181*6%,IF(AND(10&lt;=P181,P181&lt;25),P181*H181*8%,IF(P181&gt;=25,P181*H181*10%,0)))))))</f>
        <v>0</v>
      </c>
      <c r="R181" s="89"/>
      <c r="S181" s="89"/>
      <c r="T181" s="89"/>
    </row>
    <row r="182" spans="1:18" s="83" customFormat="1" ht="17.25" customHeight="1" thickBot="1">
      <c r="A182" s="335" t="s">
        <v>485</v>
      </c>
      <c r="B182" s="336"/>
      <c r="C182" s="336"/>
      <c r="D182" s="336"/>
      <c r="E182" s="284"/>
      <c r="F182" s="284"/>
      <c r="G182" s="284"/>
      <c r="H182" s="338"/>
      <c r="I182" s="104"/>
      <c r="J182" s="104"/>
      <c r="K182" s="408" t="s">
        <v>583</v>
      </c>
      <c r="L182" s="409"/>
      <c r="M182" s="409"/>
      <c r="N182" s="409"/>
      <c r="O182" s="409"/>
      <c r="P182" s="409"/>
      <c r="Q182" s="495"/>
      <c r="R182" s="71"/>
    </row>
    <row r="183" spans="1:18" s="83" customFormat="1" ht="14.25" customHeight="1" thickBot="1">
      <c r="A183" s="281" t="s">
        <v>21</v>
      </c>
      <c r="B183" s="282"/>
      <c r="C183" s="282"/>
      <c r="D183" s="282"/>
      <c r="E183" s="340" t="s">
        <v>371</v>
      </c>
      <c r="F183" s="342"/>
      <c r="G183" s="342"/>
      <c r="H183" s="496"/>
      <c r="I183" s="104"/>
      <c r="J183" s="104"/>
      <c r="K183" s="317"/>
      <c r="L183" s="411"/>
      <c r="M183" s="409"/>
      <c r="N183" s="409"/>
      <c r="O183" s="409"/>
      <c r="P183" s="409"/>
      <c r="Q183" s="412"/>
      <c r="R183" s="71"/>
    </row>
    <row r="184" spans="1:18" s="83" customFormat="1" ht="14.25" customHeight="1">
      <c r="A184" s="283"/>
      <c r="B184" s="284"/>
      <c r="C184" s="284"/>
      <c r="D184" s="284"/>
      <c r="E184" s="355"/>
      <c r="F184" s="357"/>
      <c r="G184" s="357"/>
      <c r="H184" s="497"/>
      <c r="I184" s="104"/>
      <c r="J184" s="104"/>
      <c r="K184" s="425" t="s">
        <v>21</v>
      </c>
      <c r="L184" s="427"/>
      <c r="M184" s="314" t="s">
        <v>64</v>
      </c>
      <c r="N184" s="315"/>
      <c r="O184" s="315"/>
      <c r="P184" s="316"/>
      <c r="Q184" s="427" t="s">
        <v>65</v>
      </c>
      <c r="R184" s="71"/>
    </row>
    <row r="185" spans="1:18" s="83" customFormat="1" ht="31.5" customHeight="1" thickBot="1">
      <c r="A185" s="283"/>
      <c r="B185" s="284"/>
      <c r="C185" s="284"/>
      <c r="D185" s="284"/>
      <c r="E185" s="160" t="s">
        <v>372</v>
      </c>
      <c r="F185" s="161" t="s">
        <v>373</v>
      </c>
      <c r="G185" s="161" t="s">
        <v>484</v>
      </c>
      <c r="H185" s="162" t="s">
        <v>488</v>
      </c>
      <c r="I185" s="104"/>
      <c r="J185" s="104"/>
      <c r="K185" s="428"/>
      <c r="L185" s="430"/>
      <c r="M185" s="163">
        <v>12</v>
      </c>
      <c r="N185" s="164">
        <v>50</v>
      </c>
      <c r="O185" s="164">
        <v>250</v>
      </c>
      <c r="P185" s="165" t="s">
        <v>489</v>
      </c>
      <c r="Q185" s="479"/>
      <c r="R185" s="71"/>
    </row>
    <row r="186" spans="1:21" s="166" customFormat="1" ht="19.5" customHeight="1">
      <c r="A186" s="368" t="s">
        <v>508</v>
      </c>
      <c r="B186" s="369"/>
      <c r="C186" s="369"/>
      <c r="D186" s="370"/>
      <c r="E186" s="203">
        <f>ROUND('прайс 2015 розница'!E186*СРЕД%,0.1)</f>
        <v>75</v>
      </c>
      <c r="F186" s="204">
        <f>ROUND('прайс 2015 розница'!F186*СРЕД%,0.1)</f>
        <v>209</v>
      </c>
      <c r="G186" s="204">
        <f>ROUND('прайс 2015 розница'!G186*СРЕД%,0.1)</f>
        <v>835</v>
      </c>
      <c r="H186" s="131">
        <f>G186/250*80%</f>
        <v>2.672</v>
      </c>
      <c r="I186" s="104"/>
      <c r="J186" s="104"/>
      <c r="K186" s="441" t="s">
        <v>508</v>
      </c>
      <c r="L186" s="443"/>
      <c r="M186" s="27"/>
      <c r="N186" s="62"/>
      <c r="O186" s="62"/>
      <c r="P186" s="33"/>
      <c r="Q186" s="61">
        <f>E186*M186+F186*N186+G186*O186+H186*P186</f>
        <v>0</v>
      </c>
      <c r="R186" s="89"/>
      <c r="S186" s="89"/>
      <c r="T186" s="89"/>
      <c r="U186" s="89"/>
    </row>
    <row r="187" spans="1:21" s="166" customFormat="1" ht="19.5" customHeight="1">
      <c r="A187" s="374" t="s">
        <v>509</v>
      </c>
      <c r="B187" s="375"/>
      <c r="C187" s="375"/>
      <c r="D187" s="376"/>
      <c r="E187" s="94">
        <f>ROUND('прайс 2015 розница'!E187*СРЕД%,0.1)</f>
        <v>75</v>
      </c>
      <c r="F187" s="95">
        <f>ROUND('прайс 2015 розница'!F187*СРЕД%,0.1)</f>
        <v>209</v>
      </c>
      <c r="G187" s="95">
        <f>ROUND('прайс 2015 розница'!G187*СРЕД%,0.1)</f>
        <v>835</v>
      </c>
      <c r="H187" s="132">
        <f aca="true" t="shared" si="10" ref="H187:H199">G187/250*80%</f>
        <v>2.672</v>
      </c>
      <c r="I187" s="104"/>
      <c r="J187" s="104"/>
      <c r="K187" s="450" t="s">
        <v>509</v>
      </c>
      <c r="L187" s="452"/>
      <c r="M187" s="28"/>
      <c r="N187" s="5"/>
      <c r="O187" s="5"/>
      <c r="P187" s="34"/>
      <c r="Q187" s="61">
        <f>E187*M187+F187*N187+G187*O187+H187*P187</f>
        <v>0</v>
      </c>
      <c r="R187" s="89"/>
      <c r="S187" s="89"/>
      <c r="T187" s="89"/>
      <c r="U187" s="89"/>
    </row>
    <row r="188" spans="1:21" s="166" customFormat="1" ht="19.5" customHeight="1">
      <c r="A188" s="374" t="s">
        <v>512</v>
      </c>
      <c r="B188" s="375"/>
      <c r="C188" s="375"/>
      <c r="D188" s="376"/>
      <c r="E188" s="94">
        <f>ROUND('прайс 2015 розница'!E188*СРЕД%,0.1)</f>
        <v>75</v>
      </c>
      <c r="F188" s="95">
        <f>ROUND('прайс 2015 розница'!F188*СРЕД%,0.1)</f>
        <v>209</v>
      </c>
      <c r="G188" s="95">
        <f>ROUND('прайс 2015 розница'!G188*СРЕД%,0.1)</f>
        <v>835</v>
      </c>
      <c r="H188" s="132">
        <f t="shared" si="10"/>
        <v>2.672</v>
      </c>
      <c r="I188" s="167"/>
      <c r="J188" s="167"/>
      <c r="K188" s="450" t="s">
        <v>512</v>
      </c>
      <c r="L188" s="452"/>
      <c r="M188" s="28"/>
      <c r="N188" s="5"/>
      <c r="O188" s="5"/>
      <c r="P188" s="34"/>
      <c r="Q188" s="61">
        <f>E188*M188+F188*N188+G188*O188+H188*P188</f>
        <v>0</v>
      </c>
      <c r="R188" s="89"/>
      <c r="S188" s="89"/>
      <c r="T188" s="89"/>
      <c r="U188" s="89"/>
    </row>
    <row r="189" spans="1:21" s="166" customFormat="1" ht="19.5" customHeight="1">
      <c r="A189" s="374" t="s">
        <v>513</v>
      </c>
      <c r="B189" s="375"/>
      <c r="C189" s="375"/>
      <c r="D189" s="376"/>
      <c r="E189" s="94">
        <f>ROUND('прайс 2015 розница'!E189*СРЕД%,0.1)</f>
        <v>75</v>
      </c>
      <c r="F189" s="95">
        <f>ROUND('прайс 2015 розница'!F189*СРЕД%,0.1)</f>
        <v>209</v>
      </c>
      <c r="G189" s="95">
        <f>ROUND('прайс 2015 розница'!G189*СРЕД%,0.1)</f>
        <v>835</v>
      </c>
      <c r="H189" s="132">
        <f t="shared" si="10"/>
        <v>2.672</v>
      </c>
      <c r="I189" s="167"/>
      <c r="J189" s="167"/>
      <c r="K189" s="450" t="s">
        <v>513</v>
      </c>
      <c r="L189" s="452"/>
      <c r="M189" s="28"/>
      <c r="N189" s="5"/>
      <c r="O189" s="5"/>
      <c r="P189" s="34"/>
      <c r="Q189" s="61">
        <f aca="true" t="shared" si="11" ref="Q189:Q196">E189*M189+F189*N189+G189*O189+H189*P189</f>
        <v>0</v>
      </c>
      <c r="R189" s="89"/>
      <c r="S189" s="89"/>
      <c r="T189" s="89"/>
      <c r="U189" s="89"/>
    </row>
    <row r="190" spans="1:21" s="166" customFormat="1" ht="19.5" customHeight="1">
      <c r="A190" s="374" t="s">
        <v>514</v>
      </c>
      <c r="B190" s="375"/>
      <c r="C190" s="375"/>
      <c r="D190" s="376"/>
      <c r="E190" s="94">
        <f>ROUND('прайс 2015 розница'!E190*СРЕД%,0.1)</f>
        <v>75</v>
      </c>
      <c r="F190" s="95">
        <f>ROUND('прайс 2015 розница'!F190*СРЕД%,0.1)</f>
        <v>209</v>
      </c>
      <c r="G190" s="95">
        <f>ROUND('прайс 2015 розница'!G190*СРЕД%,0.1)</f>
        <v>835</v>
      </c>
      <c r="H190" s="132">
        <f t="shared" si="10"/>
        <v>2.672</v>
      </c>
      <c r="I190" s="167"/>
      <c r="J190" s="167"/>
      <c r="K190" s="450" t="s">
        <v>514</v>
      </c>
      <c r="L190" s="452"/>
      <c r="M190" s="28"/>
      <c r="N190" s="5"/>
      <c r="O190" s="5"/>
      <c r="P190" s="34"/>
      <c r="Q190" s="61">
        <f t="shared" si="11"/>
        <v>0</v>
      </c>
      <c r="R190" s="89"/>
      <c r="S190" s="89"/>
      <c r="T190" s="89"/>
      <c r="U190" s="89"/>
    </row>
    <row r="191" spans="1:21" s="166" customFormat="1" ht="19.5" customHeight="1">
      <c r="A191" s="374" t="s">
        <v>515</v>
      </c>
      <c r="B191" s="375"/>
      <c r="C191" s="375"/>
      <c r="D191" s="376"/>
      <c r="E191" s="94">
        <f>ROUND('прайс 2015 розница'!E191*СРЕД%,0.1)</f>
        <v>75</v>
      </c>
      <c r="F191" s="95">
        <f>ROUND('прайс 2015 розница'!F191*СРЕД%,0.1)</f>
        <v>209</v>
      </c>
      <c r="G191" s="95">
        <f>ROUND('прайс 2015 розница'!G191*СРЕД%,0.1)</f>
        <v>835</v>
      </c>
      <c r="H191" s="132">
        <f t="shared" si="10"/>
        <v>2.672</v>
      </c>
      <c r="I191" s="167"/>
      <c r="J191" s="167"/>
      <c r="K191" s="450" t="s">
        <v>515</v>
      </c>
      <c r="L191" s="452"/>
      <c r="M191" s="28"/>
      <c r="N191" s="5"/>
      <c r="O191" s="5"/>
      <c r="P191" s="34"/>
      <c r="Q191" s="61">
        <f t="shared" si="11"/>
        <v>0</v>
      </c>
      <c r="R191" s="89"/>
      <c r="S191" s="89"/>
      <c r="T191" s="89"/>
      <c r="U191" s="89"/>
    </row>
    <row r="192" spans="1:21" s="166" customFormat="1" ht="19.5" customHeight="1">
      <c r="A192" s="374" t="s">
        <v>555</v>
      </c>
      <c r="B192" s="375"/>
      <c r="C192" s="375"/>
      <c r="D192" s="376"/>
      <c r="E192" s="94">
        <f>ROUND('прайс 2015 розница'!E192*СРЕД%,0.1)</f>
        <v>75</v>
      </c>
      <c r="F192" s="95">
        <f>ROUND('прайс 2015 розница'!F192*СРЕД%,0.1)</f>
        <v>251</v>
      </c>
      <c r="G192" s="95">
        <f>ROUND('прайс 2015 розница'!G192*СРЕД%,0.1)</f>
        <v>1002</v>
      </c>
      <c r="H192" s="132">
        <f t="shared" si="10"/>
        <v>3.2064000000000004</v>
      </c>
      <c r="I192" s="167"/>
      <c r="J192" s="167"/>
      <c r="K192" s="450" t="s">
        <v>555</v>
      </c>
      <c r="L192" s="452"/>
      <c r="M192" s="28"/>
      <c r="N192" s="5"/>
      <c r="O192" s="5"/>
      <c r="P192" s="34"/>
      <c r="Q192" s="61">
        <f t="shared" si="11"/>
        <v>0</v>
      </c>
      <c r="R192" s="89"/>
      <c r="S192" s="89"/>
      <c r="T192" s="89"/>
      <c r="U192" s="89"/>
    </row>
    <row r="193" spans="1:21" s="166" customFormat="1" ht="19.5" customHeight="1">
      <c r="A193" s="374" t="s">
        <v>516</v>
      </c>
      <c r="B193" s="375"/>
      <c r="C193" s="375"/>
      <c r="D193" s="376"/>
      <c r="E193" s="94">
        <f>ROUND('прайс 2015 розница'!E193*СРЕД%,0.1)</f>
        <v>75</v>
      </c>
      <c r="F193" s="95">
        <f>ROUND('прайс 2015 розница'!F193*СРЕД%,0.1)</f>
        <v>209</v>
      </c>
      <c r="G193" s="95">
        <f>ROUND('прайс 2015 розница'!G193*СРЕД%,0.1)</f>
        <v>835</v>
      </c>
      <c r="H193" s="132">
        <f t="shared" si="10"/>
        <v>2.672</v>
      </c>
      <c r="I193" s="167"/>
      <c r="J193" s="167"/>
      <c r="K193" s="450" t="s">
        <v>518</v>
      </c>
      <c r="L193" s="452"/>
      <c r="M193" s="28"/>
      <c r="N193" s="5"/>
      <c r="O193" s="5"/>
      <c r="P193" s="34"/>
      <c r="Q193" s="61">
        <f t="shared" si="11"/>
        <v>0</v>
      </c>
      <c r="R193" s="89"/>
      <c r="S193" s="89"/>
      <c r="T193" s="89"/>
      <c r="U193" s="89"/>
    </row>
    <row r="194" spans="1:21" s="166" customFormat="1" ht="19.5" customHeight="1">
      <c r="A194" s="374" t="s">
        <v>517</v>
      </c>
      <c r="B194" s="375"/>
      <c r="C194" s="375"/>
      <c r="D194" s="376"/>
      <c r="E194" s="94">
        <f>ROUND('прайс 2015 розница'!E194*СРЕД%,0.1)</f>
        <v>75</v>
      </c>
      <c r="F194" s="95">
        <f>ROUND('прайс 2015 розница'!F194*СРЕД%,0.1)</f>
        <v>209</v>
      </c>
      <c r="G194" s="95">
        <f>ROUND('прайс 2015 розница'!G194*СРЕД%,0.1)</f>
        <v>835</v>
      </c>
      <c r="H194" s="132">
        <f t="shared" si="10"/>
        <v>2.672</v>
      </c>
      <c r="I194" s="167"/>
      <c r="J194" s="167"/>
      <c r="K194" s="450" t="s">
        <v>517</v>
      </c>
      <c r="L194" s="452"/>
      <c r="M194" s="28"/>
      <c r="N194" s="5"/>
      <c r="O194" s="5"/>
      <c r="P194" s="34"/>
      <c r="Q194" s="61">
        <f t="shared" si="11"/>
        <v>0</v>
      </c>
      <c r="R194" s="89"/>
      <c r="S194" s="89"/>
      <c r="T194" s="89"/>
      <c r="U194" s="89"/>
    </row>
    <row r="195" spans="1:21" s="166" customFormat="1" ht="19.5" customHeight="1">
      <c r="A195" s="374" t="s">
        <v>519</v>
      </c>
      <c r="B195" s="375"/>
      <c r="C195" s="375"/>
      <c r="D195" s="376"/>
      <c r="E195" s="94">
        <f>ROUND('прайс 2015 розница'!E195*СРЕД%,0.1)</f>
        <v>75</v>
      </c>
      <c r="F195" s="95">
        <f>ROUND('прайс 2015 розница'!F195*СРЕД%,0.1)</f>
        <v>209</v>
      </c>
      <c r="G195" s="95">
        <f>ROUND('прайс 2015 розница'!G195*СРЕД%,0.1)</f>
        <v>835</v>
      </c>
      <c r="H195" s="132">
        <f t="shared" si="10"/>
        <v>2.672</v>
      </c>
      <c r="I195" s="167"/>
      <c r="J195" s="167"/>
      <c r="K195" s="450" t="s">
        <v>519</v>
      </c>
      <c r="L195" s="452"/>
      <c r="M195" s="28"/>
      <c r="N195" s="5"/>
      <c r="O195" s="5"/>
      <c r="P195" s="34"/>
      <c r="Q195" s="61">
        <f t="shared" si="11"/>
        <v>0</v>
      </c>
      <c r="R195" s="89"/>
      <c r="S195" s="89"/>
      <c r="T195" s="89"/>
      <c r="U195" s="89"/>
    </row>
    <row r="196" spans="1:21" s="166" customFormat="1" ht="19.5" customHeight="1">
      <c r="A196" s="374" t="s">
        <v>520</v>
      </c>
      <c r="B196" s="375"/>
      <c r="C196" s="375"/>
      <c r="D196" s="376"/>
      <c r="E196" s="94">
        <f>ROUND('прайс 2015 розница'!E196*СРЕД%,0.1)</f>
        <v>75</v>
      </c>
      <c r="F196" s="95">
        <f>ROUND('прайс 2015 розница'!F196*СРЕД%,0.1)</f>
        <v>209</v>
      </c>
      <c r="G196" s="95">
        <f>ROUND('прайс 2015 розница'!G196*СРЕД%,0.1)</f>
        <v>835</v>
      </c>
      <c r="H196" s="132">
        <f t="shared" si="10"/>
        <v>2.672</v>
      </c>
      <c r="I196" s="167"/>
      <c r="J196" s="167"/>
      <c r="K196" s="450" t="s">
        <v>523</v>
      </c>
      <c r="L196" s="452"/>
      <c r="M196" s="28"/>
      <c r="N196" s="5"/>
      <c r="O196" s="5"/>
      <c r="P196" s="34"/>
      <c r="Q196" s="61">
        <f t="shared" si="11"/>
        <v>0</v>
      </c>
      <c r="R196" s="89"/>
      <c r="S196" s="89"/>
      <c r="T196" s="89"/>
      <c r="U196" s="89"/>
    </row>
    <row r="197" spans="1:21" s="166" customFormat="1" ht="19.5" customHeight="1">
      <c r="A197" s="374" t="s">
        <v>522</v>
      </c>
      <c r="B197" s="375"/>
      <c r="C197" s="375"/>
      <c r="D197" s="376"/>
      <c r="E197" s="94">
        <f>ROUND('прайс 2015 розница'!E197*СРЕД%,0.1)</f>
        <v>75</v>
      </c>
      <c r="F197" s="95">
        <f>ROUND('прайс 2015 розница'!F197*СРЕД%,0.1)</f>
        <v>209</v>
      </c>
      <c r="G197" s="95">
        <f>ROUND('прайс 2015 розница'!G197*СРЕД%,0.1)</f>
        <v>835</v>
      </c>
      <c r="H197" s="132">
        <f t="shared" si="10"/>
        <v>2.672</v>
      </c>
      <c r="I197" s="167"/>
      <c r="J197" s="167"/>
      <c r="K197" s="450" t="s">
        <v>521</v>
      </c>
      <c r="L197" s="452"/>
      <c r="M197" s="28"/>
      <c r="N197" s="5"/>
      <c r="O197" s="5"/>
      <c r="P197" s="34"/>
      <c r="Q197" s="61">
        <f>E197*M197+F197*N197+G197*O197+H197*P197</f>
        <v>0</v>
      </c>
      <c r="R197" s="89"/>
      <c r="S197" s="89"/>
      <c r="T197" s="89"/>
      <c r="U197" s="89"/>
    </row>
    <row r="198" spans="1:21" s="166" customFormat="1" ht="19.5" customHeight="1">
      <c r="A198" s="374" t="s">
        <v>524</v>
      </c>
      <c r="B198" s="375"/>
      <c r="C198" s="375"/>
      <c r="D198" s="376"/>
      <c r="E198" s="94">
        <f>ROUND('прайс 2015 розница'!E198*СРЕД%,0.1)</f>
        <v>75</v>
      </c>
      <c r="F198" s="95">
        <f>ROUND('прайс 2015 розница'!F198*СРЕД%,0.1)</f>
        <v>209</v>
      </c>
      <c r="G198" s="95">
        <f>ROUND('прайс 2015 розница'!G198*СРЕД%,0.1)</f>
        <v>835</v>
      </c>
      <c r="H198" s="132">
        <f t="shared" si="10"/>
        <v>2.672</v>
      </c>
      <c r="I198" s="167"/>
      <c r="J198" s="167"/>
      <c r="K198" s="450" t="s">
        <v>524</v>
      </c>
      <c r="L198" s="452"/>
      <c r="M198" s="28"/>
      <c r="N198" s="5"/>
      <c r="O198" s="5"/>
      <c r="P198" s="34"/>
      <c r="Q198" s="61">
        <f>E198*M198+F198*N198+G198*O198+H198*P198</f>
        <v>0</v>
      </c>
      <c r="R198" s="89"/>
      <c r="S198" s="89"/>
      <c r="T198" s="89"/>
      <c r="U198" s="89"/>
    </row>
    <row r="199" spans="1:21" s="166" customFormat="1" ht="19.5" customHeight="1" thickBot="1">
      <c r="A199" s="383" t="s">
        <v>525</v>
      </c>
      <c r="B199" s="384"/>
      <c r="C199" s="384"/>
      <c r="D199" s="385"/>
      <c r="E199" s="143">
        <f>ROUND('прайс 2015 розница'!E199*СРЕД%,0.1)</f>
        <v>75</v>
      </c>
      <c r="F199" s="207">
        <f>ROUND('прайс 2015 розница'!F199*СРЕД%,0.1)</f>
        <v>209</v>
      </c>
      <c r="G199" s="207">
        <f>ROUND('прайс 2015 розница'!G199*СРЕД%,0.1)</f>
        <v>835</v>
      </c>
      <c r="H199" s="135">
        <f t="shared" si="10"/>
        <v>2.672</v>
      </c>
      <c r="I199" s="167"/>
      <c r="J199" s="167"/>
      <c r="K199" s="459" t="s">
        <v>525</v>
      </c>
      <c r="L199" s="461"/>
      <c r="M199" s="29"/>
      <c r="N199" s="63"/>
      <c r="O199" s="63"/>
      <c r="P199" s="60"/>
      <c r="Q199" s="61">
        <f>E199*M199+F199*N199+G199*O199+H199*P199</f>
        <v>0</v>
      </c>
      <c r="R199" s="89"/>
      <c r="S199" s="89"/>
      <c r="T199" s="89"/>
      <c r="U199" s="89"/>
    </row>
    <row r="200" spans="1:18" s="83" customFormat="1" ht="17.25" customHeight="1" thickBot="1">
      <c r="A200" s="335" t="s">
        <v>486</v>
      </c>
      <c r="B200" s="336"/>
      <c r="C200" s="336"/>
      <c r="D200" s="336"/>
      <c r="E200" s="336"/>
      <c r="F200" s="284"/>
      <c r="G200" s="284"/>
      <c r="H200" s="338"/>
      <c r="I200" s="285" t="s">
        <v>490</v>
      </c>
      <c r="J200" s="286"/>
      <c r="K200" s="408" t="s">
        <v>370</v>
      </c>
      <c r="L200" s="409"/>
      <c r="M200" s="409"/>
      <c r="N200" s="409"/>
      <c r="O200" s="409"/>
      <c r="P200" s="409"/>
      <c r="Q200" s="495"/>
      <c r="R200" s="71"/>
    </row>
    <row r="201" spans="1:18" s="83" customFormat="1" ht="14.25" customHeight="1" thickBot="1">
      <c r="A201" s="281" t="s">
        <v>21</v>
      </c>
      <c r="B201" s="413"/>
      <c r="C201" s="413"/>
      <c r="D201" s="413"/>
      <c r="E201" s="413"/>
      <c r="F201" s="340" t="s">
        <v>371</v>
      </c>
      <c r="G201" s="342"/>
      <c r="H201" s="496"/>
      <c r="I201" s="289"/>
      <c r="J201" s="288"/>
      <c r="K201" s="317"/>
      <c r="L201" s="411"/>
      <c r="M201" s="411"/>
      <c r="N201" s="411"/>
      <c r="O201" s="411"/>
      <c r="P201" s="411"/>
      <c r="Q201" s="412"/>
      <c r="R201" s="71"/>
    </row>
    <row r="202" spans="1:18" s="83" customFormat="1" ht="14.25" customHeight="1" thickBot="1">
      <c r="A202" s="415"/>
      <c r="B202" s="416"/>
      <c r="C202" s="416"/>
      <c r="D202" s="416"/>
      <c r="E202" s="418"/>
      <c r="F202" s="355"/>
      <c r="G202" s="357"/>
      <c r="H202" s="497"/>
      <c r="I202" s="289"/>
      <c r="J202" s="288"/>
      <c r="K202" s="435" t="s">
        <v>21</v>
      </c>
      <c r="L202" s="475" t="s">
        <v>64</v>
      </c>
      <c r="M202" s="476"/>
      <c r="N202" s="476"/>
      <c r="O202" s="476"/>
      <c r="P202" s="477"/>
      <c r="Q202" s="435" t="s">
        <v>65</v>
      </c>
      <c r="R202" s="71"/>
    </row>
    <row r="203" spans="1:18" s="83" customFormat="1" ht="31.5" customHeight="1" thickBot="1">
      <c r="A203" s="415"/>
      <c r="B203" s="418"/>
      <c r="C203" s="418"/>
      <c r="D203" s="418"/>
      <c r="E203" s="418"/>
      <c r="F203" s="160" t="s">
        <v>372</v>
      </c>
      <c r="G203" s="161" t="s">
        <v>373</v>
      </c>
      <c r="H203" s="162" t="s">
        <v>374</v>
      </c>
      <c r="I203" s="289"/>
      <c r="J203" s="288"/>
      <c r="K203" s="436"/>
      <c r="L203" s="428">
        <v>12</v>
      </c>
      <c r="M203" s="430"/>
      <c r="N203" s="428">
        <v>50</v>
      </c>
      <c r="O203" s="430"/>
      <c r="P203" s="168" t="s">
        <v>166</v>
      </c>
      <c r="Q203" s="436"/>
      <c r="R203" s="71"/>
    </row>
    <row r="204" spans="1:20" s="166" customFormat="1" ht="19.5" customHeight="1">
      <c r="A204" s="368" t="s">
        <v>381</v>
      </c>
      <c r="B204" s="500"/>
      <c r="C204" s="500"/>
      <c r="D204" s="500"/>
      <c r="E204" s="511"/>
      <c r="F204" s="203">
        <f>ROUND('прайс 2015 розница'!F204*СРЕД%,0.1)</f>
        <v>75</v>
      </c>
      <c r="G204" s="204">
        <f>ROUND('прайс 2015 розница'!G204*СРЕД%,0.1)</f>
        <v>251</v>
      </c>
      <c r="H204" s="131">
        <f>G204/50</f>
        <v>5.02</v>
      </c>
      <c r="I204" s="289"/>
      <c r="J204" s="289"/>
      <c r="K204" s="140" t="s">
        <v>381</v>
      </c>
      <c r="L204" s="502"/>
      <c r="M204" s="503"/>
      <c r="N204" s="504"/>
      <c r="O204" s="504"/>
      <c r="P204" s="33"/>
      <c r="Q204" s="59">
        <f aca="true" t="shared" si="12" ref="Q204:Q209">SUM(+F204*L204+G204*N204+(H204*P204-IF(AND(51&lt;=P204,P204&lt;100),P204*H204*1%,IF(AND(100&lt;=P204,P204&lt;300),P204*H204*4%,IF(AND(300&lt;=P204,P204&lt;500),P204*H204*8%,IF(AND(500&lt;=P204,P204&lt;1000),P204*H204*10%,IF(P204&gt;=1000,P204*H204*15%,0)))))))</f>
        <v>0</v>
      </c>
      <c r="R204" s="89"/>
      <c r="S204" s="89"/>
      <c r="T204" s="89"/>
    </row>
    <row r="205" spans="1:20" s="166" customFormat="1" ht="19.5" customHeight="1" thickBot="1">
      <c r="A205" s="374" t="s">
        <v>368</v>
      </c>
      <c r="B205" s="375"/>
      <c r="C205" s="375"/>
      <c r="D205" s="375"/>
      <c r="E205" s="376"/>
      <c r="F205" s="94">
        <f>ROUND('прайс 2015 розница'!F205*СРЕД%,0.1)</f>
        <v>134</v>
      </c>
      <c r="G205" s="95">
        <f>ROUND('прайс 2015 розница'!G205*СРЕД%,0.1)</f>
        <v>443</v>
      </c>
      <c r="H205" s="132">
        <f>G205/50</f>
        <v>8.86</v>
      </c>
      <c r="I205" s="290"/>
      <c r="J205" s="290"/>
      <c r="K205" s="141" t="s">
        <v>368</v>
      </c>
      <c r="L205" s="498"/>
      <c r="M205" s="378"/>
      <c r="N205" s="499"/>
      <c r="O205" s="499"/>
      <c r="P205" s="34"/>
      <c r="Q205" s="59">
        <f t="shared" si="12"/>
        <v>0</v>
      </c>
      <c r="R205" s="89"/>
      <c r="S205" s="89"/>
      <c r="T205" s="89"/>
    </row>
    <row r="206" spans="1:20" s="166" customFormat="1" ht="19.5" customHeight="1">
      <c r="A206" s="374" t="s">
        <v>380</v>
      </c>
      <c r="B206" s="505"/>
      <c r="C206" s="505"/>
      <c r="D206" s="505"/>
      <c r="E206" s="512"/>
      <c r="F206" s="94">
        <f>ROUND('прайс 2015 розница'!F206*СРЕД%,0.1)</f>
        <v>84</v>
      </c>
      <c r="G206" s="95">
        <f>ROUND('прайс 2015 розница'!G206*СРЕД%,0.1)</f>
        <v>276</v>
      </c>
      <c r="H206" s="132">
        <f>G206/50</f>
        <v>5.52</v>
      </c>
      <c r="I206" s="167"/>
      <c r="J206" s="167"/>
      <c r="K206" s="141" t="s">
        <v>380</v>
      </c>
      <c r="L206" s="498"/>
      <c r="M206" s="378"/>
      <c r="N206" s="499"/>
      <c r="O206" s="499"/>
      <c r="P206" s="34"/>
      <c r="Q206" s="59">
        <f t="shared" si="12"/>
        <v>0</v>
      </c>
      <c r="R206" s="89"/>
      <c r="S206" s="89"/>
      <c r="T206" s="89"/>
    </row>
    <row r="207" spans="1:20" s="166" customFormat="1" ht="19.5" customHeight="1">
      <c r="A207" s="374" t="s">
        <v>379</v>
      </c>
      <c r="B207" s="505"/>
      <c r="C207" s="505"/>
      <c r="D207" s="505"/>
      <c r="E207" s="512"/>
      <c r="F207" s="94">
        <f>ROUND('прайс 2015 розница'!F207*СРЕД%,0.1)</f>
        <v>84</v>
      </c>
      <c r="G207" s="95">
        <f>ROUND('прайс 2015 розница'!G207*СРЕД%,0.1)</f>
        <v>278</v>
      </c>
      <c r="H207" s="132">
        <f>G207/50</f>
        <v>5.56</v>
      </c>
      <c r="I207" s="167"/>
      <c r="J207" s="167"/>
      <c r="K207" s="141" t="s">
        <v>379</v>
      </c>
      <c r="L207" s="498"/>
      <c r="M207" s="378"/>
      <c r="N207" s="499"/>
      <c r="O207" s="499"/>
      <c r="P207" s="34"/>
      <c r="Q207" s="59">
        <f t="shared" si="12"/>
        <v>0</v>
      </c>
      <c r="R207" s="89"/>
      <c r="S207" s="89"/>
      <c r="T207" s="89"/>
    </row>
    <row r="208" spans="1:20" s="166" customFormat="1" ht="19.5" customHeight="1">
      <c r="A208" s="374" t="s">
        <v>369</v>
      </c>
      <c r="B208" s="375"/>
      <c r="C208" s="375"/>
      <c r="D208" s="375"/>
      <c r="E208" s="376"/>
      <c r="F208" s="94">
        <f>ROUND('прайс 2015 розница'!F208*СРЕД%,0.1)</f>
        <v>134</v>
      </c>
      <c r="G208" s="95">
        <f>ROUND('прайс 2015 розница'!G208*СРЕД%,0.1)</f>
        <v>443</v>
      </c>
      <c r="H208" s="132">
        <f>G208/50</f>
        <v>8.86</v>
      </c>
      <c r="I208" s="167"/>
      <c r="J208" s="167"/>
      <c r="K208" s="141" t="s">
        <v>369</v>
      </c>
      <c r="L208" s="498"/>
      <c r="M208" s="378"/>
      <c r="N208" s="499"/>
      <c r="O208" s="499"/>
      <c r="P208" s="34"/>
      <c r="Q208" s="59">
        <f>SUM(+F208*L208+G208*N208+(H208*P208-IF(AND(51&lt;=P208,P208&lt;100),P208*H208*1%,IF(AND(100&lt;=P208,P208&lt;300),P208*H208*4%,IF(AND(300&lt;=P208,P208&lt;500),P208*H208*8%,IF(AND(500&lt;=P208,P208&lt;1000),P208*H208*10%,IF(P208&gt;=1000,P208*H208*15%,0)))))))</f>
        <v>0</v>
      </c>
      <c r="R208" s="89"/>
      <c r="S208" s="89"/>
      <c r="T208" s="89"/>
    </row>
    <row r="209" spans="1:20" s="166" customFormat="1" ht="19.5" customHeight="1" thickBot="1">
      <c r="A209" s="383" t="s">
        <v>567</v>
      </c>
      <c r="B209" s="384"/>
      <c r="C209" s="384"/>
      <c r="D209" s="384"/>
      <c r="E209" s="385"/>
      <c r="F209" s="143">
        <f>ROUND('прайс 2015 розница'!F209*СРЕД%,0.1)</f>
        <v>84</v>
      </c>
      <c r="G209" s="207">
        <f>ROUND('прайс 2015 розница'!G209*СРЕД%,0.1)</f>
        <v>276</v>
      </c>
      <c r="H209" s="135">
        <f>G209/50</f>
        <v>5.52</v>
      </c>
      <c r="I209" s="167"/>
      <c r="J209" s="167"/>
      <c r="K209" s="169" t="s">
        <v>567</v>
      </c>
      <c r="L209" s="507"/>
      <c r="M209" s="508"/>
      <c r="N209" s="509"/>
      <c r="O209" s="509"/>
      <c r="P209" s="60"/>
      <c r="Q209" s="59">
        <f t="shared" si="12"/>
        <v>0</v>
      </c>
      <c r="R209" s="89"/>
      <c r="S209" s="89"/>
      <c r="T209" s="89"/>
    </row>
    <row r="210" spans="1:20" s="83" customFormat="1" ht="33.75" customHeight="1" thickBot="1">
      <c r="A210" s="170"/>
      <c r="B210" s="171"/>
      <c r="C210" s="171"/>
      <c r="D210" s="171"/>
      <c r="E210" s="171"/>
      <c r="F210" s="172" t="s">
        <v>375</v>
      </c>
      <c r="G210" s="173" t="s">
        <v>376</v>
      </c>
      <c r="H210" s="174" t="s">
        <v>585</v>
      </c>
      <c r="I210" s="285" t="s">
        <v>584</v>
      </c>
      <c r="J210" s="286"/>
      <c r="K210" s="175"/>
      <c r="L210" s="513">
        <v>100</v>
      </c>
      <c r="M210" s="510"/>
      <c r="N210" s="510">
        <v>1000</v>
      </c>
      <c r="O210" s="510"/>
      <c r="P210" s="176" t="s">
        <v>585</v>
      </c>
      <c r="Q210" s="58"/>
      <c r="R210" s="89"/>
      <c r="S210" s="89"/>
      <c r="T210" s="89"/>
    </row>
    <row r="211" spans="1:20" s="166" customFormat="1" ht="19.5" customHeight="1" thickBot="1">
      <c r="A211" s="368" t="s">
        <v>377</v>
      </c>
      <c r="B211" s="500"/>
      <c r="C211" s="500"/>
      <c r="D211" s="500"/>
      <c r="E211" s="511"/>
      <c r="F211" s="203">
        <f>ROUND('прайс 2015 розница'!F211*СРЕД%,0.1)</f>
        <v>58</v>
      </c>
      <c r="G211" s="204">
        <f>ROUND('прайс 2015 розница'!G211*СРЕД%,0.1)</f>
        <v>459</v>
      </c>
      <c r="H211" s="131">
        <v>400</v>
      </c>
      <c r="I211" s="289"/>
      <c r="J211" s="288"/>
      <c r="K211" s="140" t="s">
        <v>377</v>
      </c>
      <c r="L211" s="502"/>
      <c r="M211" s="503"/>
      <c r="N211" s="504"/>
      <c r="O211" s="504"/>
      <c r="P211" s="33"/>
      <c r="Q211" s="18">
        <f>SUM(F211*L211+G211*N211+(H211*P211-IF(AND(2&lt;=P211,P211&lt;4),P211*H211*5%,IF(AND(5&lt;=P211,P211&lt;9),P211*H211*7%,IF(AND(10&lt;=P211,P211&lt;14),P211*H211*10%,IF(AND(15&lt;=P211,P211&lt;20),P211*H211*15%,IF(P211&gt;=20,P211*H211*20%,0)))))))</f>
        <v>0</v>
      </c>
      <c r="R211" s="89"/>
      <c r="S211" s="89"/>
      <c r="T211" s="89"/>
    </row>
    <row r="212" spans="1:20" s="166" customFormat="1" ht="19.5" customHeight="1" thickBot="1">
      <c r="A212" s="374" t="s">
        <v>378</v>
      </c>
      <c r="B212" s="505"/>
      <c r="C212" s="505"/>
      <c r="D212" s="505"/>
      <c r="E212" s="512"/>
      <c r="F212" s="94">
        <f>ROUND('прайс 2015 розница'!F212*СРЕД%,0.1)</f>
        <v>58</v>
      </c>
      <c r="G212" s="95">
        <f>ROUND('прайс 2015 розница'!G212*СРЕД%,0.1)</f>
        <v>459</v>
      </c>
      <c r="H212" s="132">
        <v>400</v>
      </c>
      <c r="I212" s="289"/>
      <c r="J212" s="288"/>
      <c r="K212" s="141" t="s">
        <v>378</v>
      </c>
      <c r="L212" s="498"/>
      <c r="M212" s="378"/>
      <c r="N212" s="499"/>
      <c r="O212" s="499"/>
      <c r="P212" s="34"/>
      <c r="Q212" s="18">
        <f>SUM(F212*L212+G212*N212+(H212*P212-IF(AND(2&lt;=P212,P212&lt;4),P212*H212*5%,IF(AND(5&lt;=P212,P212&lt;9),P212*H212*7%,IF(AND(10&lt;=P212,P212&lt;14),P212*H212*10%,IF(AND(15&lt;=P212,P212&lt;20),P212*H212*15%,IF(P212&gt;=20,P212*H212*20%,0)))))))</f>
        <v>0</v>
      </c>
      <c r="R212" s="89"/>
      <c r="S212" s="89"/>
      <c r="T212" s="89"/>
    </row>
    <row r="213" spans="1:18" s="83" customFormat="1" ht="19.5" customHeight="1" thickBot="1">
      <c r="A213" s="283" t="s">
        <v>577</v>
      </c>
      <c r="B213" s="284"/>
      <c r="C213" s="284"/>
      <c r="D213" s="284"/>
      <c r="E213" s="284"/>
      <c r="F213" s="284"/>
      <c r="G213" s="284"/>
      <c r="H213" s="284"/>
      <c r="I213" s="285" t="s">
        <v>202</v>
      </c>
      <c r="J213" s="514"/>
      <c r="K213" s="409" t="s">
        <v>352</v>
      </c>
      <c r="L213" s="409"/>
      <c r="M213" s="409"/>
      <c r="N213" s="409"/>
      <c r="O213" s="409"/>
      <c r="P213" s="409"/>
      <c r="Q213" s="519"/>
      <c r="R213" s="71"/>
    </row>
    <row r="214" spans="1:18" s="83" customFormat="1" ht="13.5" customHeight="1" thickBot="1">
      <c r="A214" s="281" t="s">
        <v>21</v>
      </c>
      <c r="B214" s="282"/>
      <c r="C214" s="282"/>
      <c r="D214" s="282"/>
      <c r="E214" s="282"/>
      <c r="F214" s="282"/>
      <c r="G214" s="282"/>
      <c r="H214" s="520"/>
      <c r="I214" s="515"/>
      <c r="J214" s="516"/>
      <c r="K214" s="411"/>
      <c r="L214" s="411"/>
      <c r="M214" s="409"/>
      <c r="N214" s="409"/>
      <c r="O214" s="409"/>
      <c r="P214" s="409"/>
      <c r="Q214" s="411"/>
      <c r="R214" s="71"/>
    </row>
    <row r="215" spans="1:18" s="83" customFormat="1" ht="14.25" customHeight="1">
      <c r="A215" s="283"/>
      <c r="B215" s="284"/>
      <c r="C215" s="284"/>
      <c r="D215" s="284"/>
      <c r="E215" s="284"/>
      <c r="F215" s="284"/>
      <c r="G215" s="284"/>
      <c r="H215" s="338"/>
      <c r="I215" s="515"/>
      <c r="J215" s="516"/>
      <c r="K215" s="425" t="s">
        <v>21</v>
      </c>
      <c r="L215" s="426"/>
      <c r="M215" s="314" t="s">
        <v>152</v>
      </c>
      <c r="N215" s="315"/>
      <c r="O215" s="315"/>
      <c r="P215" s="316"/>
      <c r="Q215" s="427" t="s">
        <v>65</v>
      </c>
      <c r="R215" s="71"/>
    </row>
    <row r="216" spans="1:18" s="83" customFormat="1" ht="31.5" customHeight="1" thickBot="1">
      <c r="A216" s="283"/>
      <c r="B216" s="284"/>
      <c r="C216" s="284"/>
      <c r="D216" s="284"/>
      <c r="E216" s="284"/>
      <c r="F216" s="284"/>
      <c r="G216" s="284"/>
      <c r="H216" s="338"/>
      <c r="I216" s="517"/>
      <c r="J216" s="518"/>
      <c r="K216" s="428"/>
      <c r="L216" s="429"/>
      <c r="M216" s="364"/>
      <c r="N216" s="365"/>
      <c r="O216" s="365"/>
      <c r="P216" s="521"/>
      <c r="Q216" s="479"/>
      <c r="R216" s="71"/>
    </row>
    <row r="217" spans="1:18" s="83" customFormat="1" ht="53.25" customHeight="1" thickBot="1">
      <c r="A217" s="522" t="s">
        <v>353</v>
      </c>
      <c r="B217" s="523"/>
      <c r="C217" s="523"/>
      <c r="D217" s="523"/>
      <c r="E217" s="209" t="s">
        <v>309</v>
      </c>
      <c r="F217" s="210" t="s">
        <v>162</v>
      </c>
      <c r="G217" s="210" t="s">
        <v>163</v>
      </c>
      <c r="H217" s="211" t="s">
        <v>197</v>
      </c>
      <c r="I217" s="102"/>
      <c r="J217" s="102"/>
      <c r="K217" s="524" t="s">
        <v>353</v>
      </c>
      <c r="L217" s="525"/>
      <c r="M217" s="197">
        <v>100</v>
      </c>
      <c r="N217" s="198">
        <v>500</v>
      </c>
      <c r="O217" s="198">
        <v>1000</v>
      </c>
      <c r="P217" s="199" t="s">
        <v>197</v>
      </c>
      <c r="Q217" s="19"/>
      <c r="R217" s="71"/>
    </row>
    <row r="218" spans="1:21" s="83" customFormat="1" ht="36" customHeight="1" thickBot="1">
      <c r="A218" s="368" t="s">
        <v>310</v>
      </c>
      <c r="B218" s="369"/>
      <c r="C218" s="369"/>
      <c r="D218" s="370"/>
      <c r="E218" s="203">
        <f>ROUND('прайс 2015 розница'!E218*НИЗК%,0.1)</f>
        <v>46</v>
      </c>
      <c r="F218" s="204">
        <f>ROUND('прайс 2015 розница'!F218*НИЗК%,0.1)</f>
        <v>148</v>
      </c>
      <c r="G218" s="204">
        <f>ROUND('прайс 2015 розница'!G218*НИЗК%,0.1)</f>
        <v>247</v>
      </c>
      <c r="H218" s="205">
        <f>ROUND('прайс 2015 розница'!H218*НИЗК%,0.1)</f>
        <v>0</v>
      </c>
      <c r="I218" s="102"/>
      <c r="J218" s="102"/>
      <c r="K218" s="441" t="s">
        <v>358</v>
      </c>
      <c r="L218" s="443"/>
      <c r="M218" s="200"/>
      <c r="N218" s="38"/>
      <c r="O218" s="38"/>
      <c r="P218" s="15"/>
      <c r="Q218" s="21">
        <f aca="true" t="shared" si="13" ref="Q218:Q225">SUM(E218*M218+F218*N218+G218*O218+H218*P218)</f>
        <v>0</v>
      </c>
      <c r="R218" s="89"/>
      <c r="S218" s="89"/>
      <c r="T218" s="89"/>
      <c r="U218" s="89"/>
    </row>
    <row r="219" spans="1:21" s="83" customFormat="1" ht="36" customHeight="1" thickBot="1">
      <c r="A219" s="526" t="s">
        <v>365</v>
      </c>
      <c r="B219" s="527"/>
      <c r="C219" s="527"/>
      <c r="D219" s="588"/>
      <c r="E219" s="94">
        <f>ROUND('прайс 2015 розница'!E219*НИЗК%,0.1)</f>
        <v>46</v>
      </c>
      <c r="F219" s="95">
        <f>ROUND('прайс 2015 розница'!F219*НИЗК%,0.1)</f>
        <v>148</v>
      </c>
      <c r="G219" s="95">
        <f>ROUND('прайс 2015 розница'!G219*НИЗК%,0.1)</f>
        <v>247</v>
      </c>
      <c r="H219" s="206">
        <f>ROUND('прайс 2015 розница'!H219*НИЗК%,0.1)</f>
        <v>0</v>
      </c>
      <c r="I219" s="102"/>
      <c r="J219" s="102"/>
      <c r="K219" s="450" t="s">
        <v>364</v>
      </c>
      <c r="L219" s="452"/>
      <c r="M219" s="28"/>
      <c r="N219" s="2"/>
      <c r="O219" s="2"/>
      <c r="P219" s="9"/>
      <c r="Q219" s="21">
        <f t="shared" si="13"/>
        <v>0</v>
      </c>
      <c r="R219" s="89"/>
      <c r="S219" s="89"/>
      <c r="T219" s="89"/>
      <c r="U219" s="89"/>
    </row>
    <row r="220" spans="1:21" s="83" customFormat="1" ht="36" customHeight="1" thickBot="1">
      <c r="A220" s="374" t="s">
        <v>362</v>
      </c>
      <c r="B220" s="375"/>
      <c r="C220" s="375"/>
      <c r="D220" s="376"/>
      <c r="E220" s="94">
        <f>ROUND('прайс 2015 розница'!E220*НИЗК%,0.1)</f>
        <v>46</v>
      </c>
      <c r="F220" s="95">
        <f>ROUND('прайс 2015 розница'!F220*НИЗК%,0.1)</f>
        <v>148</v>
      </c>
      <c r="G220" s="95">
        <f>ROUND('прайс 2015 розница'!G220*НИЗК%,0.1)</f>
        <v>247</v>
      </c>
      <c r="H220" s="206">
        <f>ROUND('прайс 2015 розница'!H220*НИЗК%,0.1)</f>
        <v>0</v>
      </c>
      <c r="I220" s="102"/>
      <c r="J220" s="102"/>
      <c r="K220" s="450" t="s">
        <v>362</v>
      </c>
      <c r="L220" s="452"/>
      <c r="M220" s="26"/>
      <c r="N220" s="12"/>
      <c r="O220" s="12"/>
      <c r="P220" s="9"/>
      <c r="Q220" s="21">
        <f t="shared" si="13"/>
        <v>0</v>
      </c>
      <c r="R220" s="89"/>
      <c r="S220" s="89"/>
      <c r="T220" s="89"/>
      <c r="U220" s="89"/>
    </row>
    <row r="221" spans="1:21" s="83" customFormat="1" ht="36" customHeight="1" thickBot="1">
      <c r="A221" s="374" t="s">
        <v>311</v>
      </c>
      <c r="B221" s="375"/>
      <c r="C221" s="375"/>
      <c r="D221" s="376"/>
      <c r="E221" s="94">
        <f>ROUND('прайс 2015 розница'!E221*НИЗК%,0.1)</f>
        <v>62</v>
      </c>
      <c r="F221" s="95">
        <f>ROUND('прайс 2015 розница'!F221*НИЗК%,0.1)</f>
        <v>200</v>
      </c>
      <c r="G221" s="95">
        <f>ROUND('прайс 2015 розница'!G221*НИЗК%,0.1)</f>
        <v>323</v>
      </c>
      <c r="H221" s="206">
        <f>ROUND('прайс 2015 розница'!H221*НИЗК%,0.1)</f>
        <v>0</v>
      </c>
      <c r="I221" s="102"/>
      <c r="J221" s="102"/>
      <c r="K221" s="450" t="s">
        <v>357</v>
      </c>
      <c r="L221" s="452"/>
      <c r="M221" s="26"/>
      <c r="N221" s="12"/>
      <c r="O221" s="12"/>
      <c r="P221" s="9"/>
      <c r="Q221" s="21">
        <f t="shared" si="13"/>
        <v>0</v>
      </c>
      <c r="R221" s="89"/>
      <c r="S221" s="89"/>
      <c r="T221" s="89"/>
      <c r="U221" s="89"/>
    </row>
    <row r="222" spans="1:21" s="83" customFormat="1" ht="36" customHeight="1" thickBot="1">
      <c r="A222" s="374" t="s">
        <v>199</v>
      </c>
      <c r="B222" s="375"/>
      <c r="C222" s="375"/>
      <c r="D222" s="376"/>
      <c r="E222" s="94">
        <f>ROUND('прайс 2015 розница'!E222*НИЗК%,0.1)</f>
        <v>62</v>
      </c>
      <c r="F222" s="95">
        <f>ROUND('прайс 2015 розница'!F222*НИЗК%,0.1)</f>
        <v>200</v>
      </c>
      <c r="G222" s="95">
        <f>ROUND('прайс 2015 розница'!G222*НИЗК%,0.1)</f>
        <v>323</v>
      </c>
      <c r="H222" s="206">
        <f>ROUND('прайс 2015 розница'!H222*НИЗК%,0.1)</f>
        <v>0</v>
      </c>
      <c r="I222" s="102"/>
      <c r="J222" s="102"/>
      <c r="K222" s="450" t="s">
        <v>356</v>
      </c>
      <c r="L222" s="452"/>
      <c r="M222" s="26"/>
      <c r="N222" s="12"/>
      <c r="O222" s="12"/>
      <c r="P222" s="9"/>
      <c r="Q222" s="21">
        <f t="shared" si="13"/>
        <v>0</v>
      </c>
      <c r="R222" s="89"/>
      <c r="S222" s="89"/>
      <c r="T222" s="89"/>
      <c r="U222" s="89"/>
    </row>
    <row r="223" spans="1:21" s="83" customFormat="1" ht="36" customHeight="1" thickBot="1">
      <c r="A223" s="374" t="s">
        <v>350</v>
      </c>
      <c r="B223" s="375"/>
      <c r="C223" s="375"/>
      <c r="D223" s="376"/>
      <c r="E223" s="94">
        <f>ROUND('прайс 2015 розница'!E223*НИЗК%,0.1)</f>
        <v>46</v>
      </c>
      <c r="F223" s="95">
        <f>ROUND('прайс 2015 розница'!F223*НИЗК%,0.1)</f>
        <v>148</v>
      </c>
      <c r="G223" s="95">
        <f>ROUND('прайс 2015 розница'!G223*НИЗК%,0.1)</f>
        <v>247</v>
      </c>
      <c r="H223" s="206">
        <f>ROUND('прайс 2015 розница'!H223*НИЗК%,0.1)</f>
        <v>0</v>
      </c>
      <c r="I223" s="102"/>
      <c r="J223" s="102"/>
      <c r="K223" s="450" t="s">
        <v>355</v>
      </c>
      <c r="L223" s="452"/>
      <c r="M223" s="26"/>
      <c r="N223" s="12"/>
      <c r="O223" s="12"/>
      <c r="P223" s="9"/>
      <c r="Q223" s="21">
        <f t="shared" si="13"/>
        <v>0</v>
      </c>
      <c r="R223" s="89"/>
      <c r="S223" s="89"/>
      <c r="T223" s="89"/>
      <c r="U223" s="89"/>
    </row>
    <row r="224" spans="1:21" s="83" customFormat="1" ht="36" customHeight="1" thickBot="1">
      <c r="A224" s="374" t="s">
        <v>198</v>
      </c>
      <c r="B224" s="375"/>
      <c r="C224" s="375"/>
      <c r="D224" s="376"/>
      <c r="E224" s="94">
        <f>ROUND('прайс 2015 розница'!E224*НИЗК%,0.1)</f>
        <v>46</v>
      </c>
      <c r="F224" s="95">
        <f>ROUND('прайс 2015 розница'!F224*НИЗК%,0.1)</f>
        <v>148</v>
      </c>
      <c r="G224" s="95">
        <f>ROUND('прайс 2015 розница'!G224*НИЗК%,0.1)</f>
        <v>247</v>
      </c>
      <c r="H224" s="206">
        <f>ROUND('прайс 2015 розница'!H224*НИЗК%,0.1)</f>
        <v>0</v>
      </c>
      <c r="I224" s="102"/>
      <c r="J224" s="102"/>
      <c r="K224" s="450" t="s">
        <v>359</v>
      </c>
      <c r="L224" s="452"/>
      <c r="M224" s="28"/>
      <c r="N224" s="2"/>
      <c r="O224" s="2"/>
      <c r="P224" s="9"/>
      <c r="Q224" s="21">
        <f t="shared" si="13"/>
        <v>0</v>
      </c>
      <c r="R224" s="89"/>
      <c r="S224" s="89"/>
      <c r="T224" s="89"/>
      <c r="U224" s="89"/>
    </row>
    <row r="225" spans="1:21" s="83" customFormat="1" ht="36" customHeight="1" thickBot="1">
      <c r="A225" s="383" t="s">
        <v>351</v>
      </c>
      <c r="B225" s="384"/>
      <c r="C225" s="384"/>
      <c r="D225" s="385"/>
      <c r="E225" s="143">
        <f>ROUND('прайс 2015 розница'!E225*НИЗК%,0.1)</f>
        <v>46</v>
      </c>
      <c r="F225" s="207">
        <f>ROUND('прайс 2015 розница'!F225*НИЗК%,0.1)</f>
        <v>148</v>
      </c>
      <c r="G225" s="207">
        <f>ROUND('прайс 2015 розница'!G225*НИЗК%,0.1)</f>
        <v>247</v>
      </c>
      <c r="H225" s="208">
        <f>ROUND('прайс 2015 розница'!H225*НИЗК%,0.1)</f>
        <v>0</v>
      </c>
      <c r="I225" s="102"/>
      <c r="J225" s="102"/>
      <c r="K225" s="459" t="s">
        <v>360</v>
      </c>
      <c r="L225" s="461"/>
      <c r="M225" s="29"/>
      <c r="N225" s="51"/>
      <c r="O225" s="51"/>
      <c r="P225" s="16"/>
      <c r="Q225" s="21">
        <f t="shared" si="13"/>
        <v>0</v>
      </c>
      <c r="R225" s="89"/>
      <c r="S225" s="89"/>
      <c r="T225" s="89"/>
      <c r="U225" s="89"/>
    </row>
    <row r="226" spans="1:21" s="83" customFormat="1" ht="46.5" customHeight="1" thickBot="1">
      <c r="A226" s="529" t="s">
        <v>491</v>
      </c>
      <c r="B226" s="530"/>
      <c r="C226" s="530"/>
      <c r="D226" s="530"/>
      <c r="E226" s="589"/>
      <c r="F226" s="172" t="s">
        <v>354</v>
      </c>
      <c r="G226" s="173" t="s">
        <v>160</v>
      </c>
      <c r="H226" s="174" t="s">
        <v>182</v>
      </c>
      <c r="I226" s="102"/>
      <c r="J226" s="102"/>
      <c r="K226" s="532" t="s">
        <v>491</v>
      </c>
      <c r="L226" s="533"/>
      <c r="M226" s="533"/>
      <c r="N226" s="182">
        <v>100</v>
      </c>
      <c r="O226" s="183">
        <v>1000</v>
      </c>
      <c r="P226" s="184" t="s">
        <v>182</v>
      </c>
      <c r="Q226" s="19"/>
      <c r="R226" s="89"/>
      <c r="S226" s="89"/>
      <c r="T226" s="89"/>
      <c r="U226" s="89"/>
    </row>
    <row r="227" spans="1:21" s="83" customFormat="1" ht="36" customHeight="1" thickBot="1">
      <c r="A227" s="368" t="s">
        <v>363</v>
      </c>
      <c r="B227" s="369"/>
      <c r="C227" s="369"/>
      <c r="D227" s="369"/>
      <c r="E227" s="370"/>
      <c r="F227" s="203">
        <f>ROUND('прайс 2015 розница'!F227*НИЗК%,0.1)</f>
        <v>90</v>
      </c>
      <c r="G227" s="204">
        <f>ROUND('прайс 2015 розница'!G227*НИЗК%,0.1)</f>
        <v>779</v>
      </c>
      <c r="H227" s="205">
        <f>ROUND('прайс 2015 розница'!H227*НИЗК%,0.1)</f>
        <v>760</v>
      </c>
      <c r="I227" s="102"/>
      <c r="J227" s="102"/>
      <c r="K227" s="441" t="s">
        <v>363</v>
      </c>
      <c r="L227" s="442"/>
      <c r="M227" s="443"/>
      <c r="N227" s="37"/>
      <c r="O227" s="38"/>
      <c r="P227" s="15"/>
      <c r="Q227" s="21">
        <f>F227*N227+G227*O227+H227*P227</f>
        <v>0</v>
      </c>
      <c r="R227" s="89"/>
      <c r="S227" s="89"/>
      <c r="T227" s="89"/>
      <c r="U227" s="89"/>
    </row>
    <row r="228" spans="1:21" s="83" customFormat="1" ht="36" customHeight="1" thickBot="1">
      <c r="A228" s="383" t="s">
        <v>361</v>
      </c>
      <c r="B228" s="384"/>
      <c r="C228" s="384"/>
      <c r="D228" s="384"/>
      <c r="E228" s="385"/>
      <c r="F228" s="143">
        <f>ROUND('прайс 2015 розница'!F228*НИЗК%,0.1)</f>
        <v>81</v>
      </c>
      <c r="G228" s="207">
        <f>ROUND('прайс 2015 розница'!G228*НИЗК%,0.1)</f>
        <v>760</v>
      </c>
      <c r="H228" s="208">
        <f>ROUND('прайс 2015 розница'!H228*НИЗК%,0.1)</f>
        <v>741</v>
      </c>
      <c r="I228" s="102"/>
      <c r="J228" s="102"/>
      <c r="K228" s="459" t="s">
        <v>153</v>
      </c>
      <c r="L228" s="460"/>
      <c r="M228" s="461"/>
      <c r="N228" s="32"/>
      <c r="O228" s="30"/>
      <c r="P228" s="14"/>
      <c r="Q228" s="21">
        <f>F228*N228+G228*O228+H228*P228</f>
        <v>0</v>
      </c>
      <c r="R228" s="89"/>
      <c r="S228" s="89"/>
      <c r="T228" s="89"/>
      <c r="U228" s="89"/>
    </row>
    <row r="229" spans="1:18" s="83" customFormat="1" ht="17.25" customHeight="1" thickBot="1">
      <c r="A229" s="335" t="s">
        <v>576</v>
      </c>
      <c r="B229" s="336"/>
      <c r="C229" s="336"/>
      <c r="D229" s="336"/>
      <c r="E229" s="336"/>
      <c r="F229" s="336"/>
      <c r="G229" s="336"/>
      <c r="H229" s="407"/>
      <c r="I229" s="102"/>
      <c r="J229" s="102"/>
      <c r="K229" s="408" t="s">
        <v>313</v>
      </c>
      <c r="L229" s="409"/>
      <c r="M229" s="409"/>
      <c r="N229" s="409"/>
      <c r="O229" s="409"/>
      <c r="P229" s="409"/>
      <c r="Q229" s="410"/>
      <c r="R229" s="71"/>
    </row>
    <row r="230" spans="1:18" s="83" customFormat="1" ht="12.75" customHeight="1" thickBot="1">
      <c r="A230" s="281" t="s">
        <v>21</v>
      </c>
      <c r="B230" s="413"/>
      <c r="C230" s="413"/>
      <c r="D230" s="413"/>
      <c r="E230" s="414"/>
      <c r="F230" s="419" t="s">
        <v>312</v>
      </c>
      <c r="G230" s="420"/>
      <c r="H230" s="421"/>
      <c r="I230" s="102"/>
      <c r="J230" s="102"/>
      <c r="K230" s="317"/>
      <c r="L230" s="411"/>
      <c r="M230" s="411"/>
      <c r="N230" s="411"/>
      <c r="O230" s="411"/>
      <c r="P230" s="411"/>
      <c r="Q230" s="412"/>
      <c r="R230" s="71"/>
    </row>
    <row r="231" spans="1:18" s="83" customFormat="1" ht="13.5" customHeight="1">
      <c r="A231" s="415"/>
      <c r="B231" s="416"/>
      <c r="C231" s="416"/>
      <c r="D231" s="416"/>
      <c r="E231" s="417"/>
      <c r="F231" s="422"/>
      <c r="G231" s="423"/>
      <c r="H231" s="424"/>
      <c r="I231" s="102"/>
      <c r="J231" s="102"/>
      <c r="K231" s="425" t="s">
        <v>21</v>
      </c>
      <c r="L231" s="426"/>
      <c r="M231" s="426"/>
      <c r="N231" s="427"/>
      <c r="O231" s="431" t="s">
        <v>349</v>
      </c>
      <c r="P231" s="432"/>
      <c r="Q231" s="435" t="s">
        <v>65</v>
      </c>
      <c r="R231" s="71"/>
    </row>
    <row r="232" spans="1:18" s="83" customFormat="1" ht="12.75" customHeight="1" thickBot="1">
      <c r="A232" s="415"/>
      <c r="B232" s="418"/>
      <c r="C232" s="418"/>
      <c r="D232" s="418"/>
      <c r="E232" s="417"/>
      <c r="F232" s="422"/>
      <c r="G232" s="423"/>
      <c r="H232" s="424"/>
      <c r="I232" s="102"/>
      <c r="J232" s="102"/>
      <c r="K232" s="428"/>
      <c r="L232" s="429"/>
      <c r="M232" s="429"/>
      <c r="N232" s="430"/>
      <c r="O232" s="433"/>
      <c r="P232" s="434"/>
      <c r="Q232" s="436"/>
      <c r="R232" s="71"/>
    </row>
    <row r="233" spans="1:18" s="83" customFormat="1" ht="19.5" customHeight="1">
      <c r="A233" s="368" t="s">
        <v>314</v>
      </c>
      <c r="B233" s="369"/>
      <c r="C233" s="369"/>
      <c r="D233" s="369"/>
      <c r="E233" s="370"/>
      <c r="F233" s="563">
        <f>ROUND('прайс 2015 розница'!F233*НИЗК%,0.1)</f>
        <v>57</v>
      </c>
      <c r="G233" s="439"/>
      <c r="H233" s="440"/>
      <c r="I233" s="102"/>
      <c r="J233" s="102"/>
      <c r="K233" s="441" t="s">
        <v>314</v>
      </c>
      <c r="L233" s="442"/>
      <c r="M233" s="442"/>
      <c r="N233" s="443"/>
      <c r="O233" s="444"/>
      <c r="P233" s="445"/>
      <c r="Q233" s="18">
        <f>F233*O233</f>
        <v>0</v>
      </c>
      <c r="R233" s="89"/>
    </row>
    <row r="234" spans="1:18" s="83" customFormat="1" ht="19.5" customHeight="1">
      <c r="A234" s="374" t="s">
        <v>315</v>
      </c>
      <c r="B234" s="375"/>
      <c r="C234" s="375"/>
      <c r="D234" s="375"/>
      <c r="E234" s="376"/>
      <c r="F234" s="566">
        <f>ROUND('прайс 2015 розница'!F234*НИЗК%,0.1)</f>
        <v>57</v>
      </c>
      <c r="G234" s="448"/>
      <c r="H234" s="449"/>
      <c r="I234" s="102"/>
      <c r="J234" s="102"/>
      <c r="K234" s="450" t="s">
        <v>315</v>
      </c>
      <c r="L234" s="451"/>
      <c r="M234" s="451"/>
      <c r="N234" s="452"/>
      <c r="O234" s="453"/>
      <c r="P234" s="454"/>
      <c r="Q234" s="23">
        <f aca="true" t="shared" si="14" ref="Q234:Q267">F234*O234</f>
        <v>0</v>
      </c>
      <c r="R234" s="89"/>
    </row>
    <row r="235" spans="1:18" s="83" customFormat="1" ht="19.5" customHeight="1">
      <c r="A235" s="374" t="s">
        <v>316</v>
      </c>
      <c r="B235" s="375"/>
      <c r="C235" s="375"/>
      <c r="D235" s="375"/>
      <c r="E235" s="376"/>
      <c r="F235" s="566">
        <f>ROUND('прайс 2015 розница'!F235*НИЗК%,0.1)</f>
        <v>57</v>
      </c>
      <c r="G235" s="448"/>
      <c r="H235" s="449"/>
      <c r="I235" s="102"/>
      <c r="J235" s="102"/>
      <c r="K235" s="450" t="s">
        <v>316</v>
      </c>
      <c r="L235" s="451"/>
      <c r="M235" s="451"/>
      <c r="N235" s="452"/>
      <c r="O235" s="453"/>
      <c r="P235" s="454"/>
      <c r="Q235" s="23">
        <f t="shared" si="14"/>
        <v>0</v>
      </c>
      <c r="R235" s="89"/>
    </row>
    <row r="236" spans="1:18" s="83" customFormat="1" ht="19.5" customHeight="1">
      <c r="A236" s="374" t="s">
        <v>317</v>
      </c>
      <c r="B236" s="375"/>
      <c r="C236" s="375"/>
      <c r="D236" s="375"/>
      <c r="E236" s="376"/>
      <c r="F236" s="566">
        <f>ROUND('прайс 2015 розница'!F236*НИЗК%,0.1)</f>
        <v>57</v>
      </c>
      <c r="G236" s="448"/>
      <c r="H236" s="449"/>
      <c r="I236" s="102"/>
      <c r="J236" s="102"/>
      <c r="K236" s="450" t="s">
        <v>317</v>
      </c>
      <c r="L236" s="451"/>
      <c r="M236" s="451"/>
      <c r="N236" s="452"/>
      <c r="O236" s="453"/>
      <c r="P236" s="454"/>
      <c r="Q236" s="23">
        <f t="shared" si="14"/>
        <v>0</v>
      </c>
      <c r="R236" s="89"/>
    </row>
    <row r="237" spans="1:18" s="83" customFormat="1" ht="19.5" customHeight="1">
      <c r="A237" s="374" t="s">
        <v>318</v>
      </c>
      <c r="B237" s="375"/>
      <c r="C237" s="375"/>
      <c r="D237" s="375"/>
      <c r="E237" s="376"/>
      <c r="F237" s="566">
        <f>ROUND('прайс 2015 розница'!F237*НИЗК%,0.1)</f>
        <v>57</v>
      </c>
      <c r="G237" s="448"/>
      <c r="H237" s="449"/>
      <c r="I237" s="102"/>
      <c r="J237" s="102"/>
      <c r="K237" s="450" t="s">
        <v>318</v>
      </c>
      <c r="L237" s="451"/>
      <c r="M237" s="451"/>
      <c r="N237" s="452"/>
      <c r="O237" s="453"/>
      <c r="P237" s="454"/>
      <c r="Q237" s="23">
        <f t="shared" si="14"/>
        <v>0</v>
      </c>
      <c r="R237" s="89"/>
    </row>
    <row r="238" spans="1:18" s="83" customFormat="1" ht="19.5" customHeight="1">
      <c r="A238" s="374" t="s">
        <v>319</v>
      </c>
      <c r="B238" s="375"/>
      <c r="C238" s="375"/>
      <c r="D238" s="375"/>
      <c r="E238" s="376"/>
      <c r="F238" s="566">
        <f>ROUND('прайс 2015 розница'!F238*НИЗК%,0.1)</f>
        <v>57</v>
      </c>
      <c r="G238" s="448"/>
      <c r="H238" s="449"/>
      <c r="I238" s="102"/>
      <c r="J238" s="102"/>
      <c r="K238" s="450" t="s">
        <v>319</v>
      </c>
      <c r="L238" s="451"/>
      <c r="M238" s="451"/>
      <c r="N238" s="452"/>
      <c r="O238" s="453"/>
      <c r="P238" s="454"/>
      <c r="Q238" s="23">
        <f t="shared" si="14"/>
        <v>0</v>
      </c>
      <c r="R238" s="89"/>
    </row>
    <row r="239" spans="1:18" s="83" customFormat="1" ht="19.5" customHeight="1">
      <c r="A239" s="374" t="s">
        <v>321</v>
      </c>
      <c r="B239" s="375"/>
      <c r="C239" s="375"/>
      <c r="D239" s="375"/>
      <c r="E239" s="376"/>
      <c r="F239" s="566">
        <f>ROUND('прайс 2015 розница'!F239*НИЗК%,0.1)</f>
        <v>57</v>
      </c>
      <c r="G239" s="448"/>
      <c r="H239" s="449"/>
      <c r="I239" s="102"/>
      <c r="J239" s="102"/>
      <c r="K239" s="450" t="s">
        <v>321</v>
      </c>
      <c r="L239" s="451"/>
      <c r="M239" s="451"/>
      <c r="N239" s="452"/>
      <c r="O239" s="453"/>
      <c r="P239" s="454"/>
      <c r="Q239" s="23">
        <f t="shared" si="14"/>
        <v>0</v>
      </c>
      <c r="R239" s="89"/>
    </row>
    <row r="240" spans="1:18" s="83" customFormat="1" ht="19.5" customHeight="1">
      <c r="A240" s="374" t="s">
        <v>320</v>
      </c>
      <c r="B240" s="375"/>
      <c r="C240" s="375"/>
      <c r="D240" s="375"/>
      <c r="E240" s="376"/>
      <c r="F240" s="566">
        <f>ROUND('прайс 2015 розница'!F240*НИЗК%,0.1)</f>
        <v>57</v>
      </c>
      <c r="G240" s="448"/>
      <c r="H240" s="449"/>
      <c r="I240" s="102"/>
      <c r="J240" s="102"/>
      <c r="K240" s="450" t="s">
        <v>320</v>
      </c>
      <c r="L240" s="451"/>
      <c r="M240" s="451"/>
      <c r="N240" s="452"/>
      <c r="O240" s="453"/>
      <c r="P240" s="454"/>
      <c r="Q240" s="23">
        <f t="shared" si="14"/>
        <v>0</v>
      </c>
      <c r="R240" s="89"/>
    </row>
    <row r="241" spans="1:18" s="83" customFormat="1" ht="19.5" customHeight="1">
      <c r="A241" s="374" t="s">
        <v>322</v>
      </c>
      <c r="B241" s="375"/>
      <c r="C241" s="375"/>
      <c r="D241" s="375"/>
      <c r="E241" s="376"/>
      <c r="F241" s="566">
        <f>ROUND('прайс 2015 розница'!F241*НИЗК%,0.1)</f>
        <v>57</v>
      </c>
      <c r="G241" s="448"/>
      <c r="H241" s="449"/>
      <c r="I241" s="102"/>
      <c r="J241" s="102"/>
      <c r="K241" s="450" t="s">
        <v>322</v>
      </c>
      <c r="L241" s="451"/>
      <c r="M241" s="451"/>
      <c r="N241" s="452"/>
      <c r="O241" s="453"/>
      <c r="P241" s="454"/>
      <c r="Q241" s="23">
        <f t="shared" si="14"/>
        <v>0</v>
      </c>
      <c r="R241" s="89"/>
    </row>
    <row r="242" spans="1:18" s="83" customFormat="1" ht="19.5" customHeight="1">
      <c r="A242" s="374" t="s">
        <v>323</v>
      </c>
      <c r="B242" s="375"/>
      <c r="C242" s="375"/>
      <c r="D242" s="375"/>
      <c r="E242" s="376"/>
      <c r="F242" s="566">
        <f>ROUND('прайс 2015 розница'!F242*НИЗК%,0.1)</f>
        <v>57</v>
      </c>
      <c r="G242" s="448"/>
      <c r="H242" s="449"/>
      <c r="I242" s="102"/>
      <c r="J242" s="102"/>
      <c r="K242" s="450" t="s">
        <v>323</v>
      </c>
      <c r="L242" s="451"/>
      <c r="M242" s="451"/>
      <c r="N242" s="452"/>
      <c r="O242" s="453"/>
      <c r="P242" s="454"/>
      <c r="Q242" s="23">
        <f t="shared" si="14"/>
        <v>0</v>
      </c>
      <c r="R242" s="89"/>
    </row>
    <row r="243" spans="1:18" s="83" customFormat="1" ht="19.5" customHeight="1">
      <c r="A243" s="374" t="s">
        <v>324</v>
      </c>
      <c r="B243" s="375"/>
      <c r="C243" s="375"/>
      <c r="D243" s="375"/>
      <c r="E243" s="376"/>
      <c r="F243" s="566">
        <f>ROUND('прайс 2015 розница'!F243*НИЗК%,0.1)</f>
        <v>57</v>
      </c>
      <c r="G243" s="448"/>
      <c r="H243" s="449"/>
      <c r="I243" s="102"/>
      <c r="J243" s="102"/>
      <c r="K243" s="450" t="s">
        <v>324</v>
      </c>
      <c r="L243" s="451"/>
      <c r="M243" s="451"/>
      <c r="N243" s="452"/>
      <c r="O243" s="453"/>
      <c r="P243" s="454"/>
      <c r="Q243" s="23">
        <f t="shared" si="14"/>
        <v>0</v>
      </c>
      <c r="R243" s="89"/>
    </row>
    <row r="244" spans="1:18" s="83" customFormat="1" ht="19.5" customHeight="1">
      <c r="A244" s="374" t="s">
        <v>325</v>
      </c>
      <c r="B244" s="375"/>
      <c r="C244" s="375"/>
      <c r="D244" s="375"/>
      <c r="E244" s="376"/>
      <c r="F244" s="566">
        <f>ROUND('прайс 2015 розница'!F244*НИЗК%,0.1)</f>
        <v>57</v>
      </c>
      <c r="G244" s="448"/>
      <c r="H244" s="449"/>
      <c r="I244" s="102"/>
      <c r="J244" s="102"/>
      <c r="K244" s="450" t="s">
        <v>325</v>
      </c>
      <c r="L244" s="451"/>
      <c r="M244" s="451"/>
      <c r="N244" s="452"/>
      <c r="O244" s="453"/>
      <c r="P244" s="454"/>
      <c r="Q244" s="23">
        <f t="shared" si="14"/>
        <v>0</v>
      </c>
      <c r="R244" s="89"/>
    </row>
    <row r="245" spans="1:18" s="83" customFormat="1" ht="19.5" customHeight="1">
      <c r="A245" s="374" t="s">
        <v>326</v>
      </c>
      <c r="B245" s="375"/>
      <c r="C245" s="375"/>
      <c r="D245" s="375"/>
      <c r="E245" s="376"/>
      <c r="F245" s="566">
        <f>ROUND('прайс 2015 розница'!F245*НИЗК%,0.1)</f>
        <v>57</v>
      </c>
      <c r="G245" s="448"/>
      <c r="H245" s="449"/>
      <c r="I245" s="102"/>
      <c r="J245" s="102"/>
      <c r="K245" s="450" t="s">
        <v>326</v>
      </c>
      <c r="L245" s="451"/>
      <c r="M245" s="451"/>
      <c r="N245" s="452"/>
      <c r="O245" s="453"/>
      <c r="P245" s="454"/>
      <c r="Q245" s="23">
        <f t="shared" si="14"/>
        <v>0</v>
      </c>
      <c r="R245" s="89"/>
    </row>
    <row r="246" spans="1:18" s="83" customFormat="1" ht="19.5" customHeight="1">
      <c r="A246" s="374" t="s">
        <v>327</v>
      </c>
      <c r="B246" s="375"/>
      <c r="C246" s="375"/>
      <c r="D246" s="375"/>
      <c r="E246" s="376"/>
      <c r="F246" s="566">
        <f>ROUND('прайс 2015 розница'!F246*НИЗК%,0.1)</f>
        <v>57</v>
      </c>
      <c r="G246" s="448"/>
      <c r="H246" s="449"/>
      <c r="I246" s="102"/>
      <c r="J246" s="102"/>
      <c r="K246" s="450" t="s">
        <v>327</v>
      </c>
      <c r="L246" s="451"/>
      <c r="M246" s="451"/>
      <c r="N246" s="452"/>
      <c r="O246" s="453"/>
      <c r="P246" s="454"/>
      <c r="Q246" s="23">
        <f t="shared" si="14"/>
        <v>0</v>
      </c>
      <c r="R246" s="89"/>
    </row>
    <row r="247" spans="1:18" s="83" customFormat="1" ht="19.5" customHeight="1">
      <c r="A247" s="374" t="s">
        <v>328</v>
      </c>
      <c r="B247" s="375"/>
      <c r="C247" s="375"/>
      <c r="D247" s="375"/>
      <c r="E247" s="376"/>
      <c r="F247" s="566">
        <f>ROUND('прайс 2015 розница'!F247*НИЗК%,0.1)</f>
        <v>57</v>
      </c>
      <c r="G247" s="448"/>
      <c r="H247" s="449"/>
      <c r="I247" s="102"/>
      <c r="J247" s="102"/>
      <c r="K247" s="450" t="s">
        <v>328</v>
      </c>
      <c r="L247" s="451"/>
      <c r="M247" s="451"/>
      <c r="N247" s="452"/>
      <c r="O247" s="453"/>
      <c r="P247" s="454"/>
      <c r="Q247" s="23">
        <f t="shared" si="14"/>
        <v>0</v>
      </c>
      <c r="R247" s="89"/>
    </row>
    <row r="248" spans="1:18" s="83" customFormat="1" ht="19.5" customHeight="1">
      <c r="A248" s="374" t="s">
        <v>329</v>
      </c>
      <c r="B248" s="375"/>
      <c r="C248" s="375"/>
      <c r="D248" s="375"/>
      <c r="E248" s="376"/>
      <c r="F248" s="566">
        <f>ROUND('прайс 2015 розница'!F248*НИЗК%,0.1)</f>
        <v>57</v>
      </c>
      <c r="G248" s="448"/>
      <c r="H248" s="449"/>
      <c r="I248" s="102"/>
      <c r="J248" s="102"/>
      <c r="K248" s="450" t="s">
        <v>329</v>
      </c>
      <c r="L248" s="451"/>
      <c r="M248" s="451"/>
      <c r="N248" s="452"/>
      <c r="O248" s="453"/>
      <c r="P248" s="454"/>
      <c r="Q248" s="23">
        <f t="shared" si="14"/>
        <v>0</v>
      </c>
      <c r="R248" s="89"/>
    </row>
    <row r="249" spans="1:18" s="83" customFormat="1" ht="19.5" customHeight="1">
      <c r="A249" s="374" t="s">
        <v>330</v>
      </c>
      <c r="B249" s="375"/>
      <c r="C249" s="375"/>
      <c r="D249" s="375"/>
      <c r="E249" s="376"/>
      <c r="F249" s="566">
        <f>ROUND('прайс 2015 розница'!F249*НИЗК%,0.1)</f>
        <v>57</v>
      </c>
      <c r="G249" s="448"/>
      <c r="H249" s="449"/>
      <c r="I249" s="102"/>
      <c r="J249" s="102"/>
      <c r="K249" s="450" t="s">
        <v>330</v>
      </c>
      <c r="L249" s="451"/>
      <c r="M249" s="451"/>
      <c r="N249" s="452"/>
      <c r="O249" s="453"/>
      <c r="P249" s="454"/>
      <c r="Q249" s="23">
        <f t="shared" si="14"/>
        <v>0</v>
      </c>
      <c r="R249" s="89"/>
    </row>
    <row r="250" spans="1:18" s="83" customFormat="1" ht="19.5" customHeight="1">
      <c r="A250" s="374" t="s">
        <v>331</v>
      </c>
      <c r="B250" s="375"/>
      <c r="C250" s="375"/>
      <c r="D250" s="375"/>
      <c r="E250" s="376"/>
      <c r="F250" s="566">
        <f>ROUND('прайс 2015 розница'!F250*НИЗК%,0.1)</f>
        <v>57</v>
      </c>
      <c r="G250" s="448"/>
      <c r="H250" s="449"/>
      <c r="I250" s="102"/>
      <c r="J250" s="102"/>
      <c r="K250" s="450" t="s">
        <v>331</v>
      </c>
      <c r="L250" s="451"/>
      <c r="M250" s="451"/>
      <c r="N250" s="452"/>
      <c r="O250" s="453"/>
      <c r="P250" s="454"/>
      <c r="Q250" s="23">
        <f t="shared" si="14"/>
        <v>0</v>
      </c>
      <c r="R250" s="89"/>
    </row>
    <row r="251" spans="1:18" s="83" customFormat="1" ht="19.5" customHeight="1">
      <c r="A251" s="374" t="s">
        <v>332</v>
      </c>
      <c r="B251" s="375"/>
      <c r="C251" s="375"/>
      <c r="D251" s="375"/>
      <c r="E251" s="376"/>
      <c r="F251" s="566">
        <f>ROUND('прайс 2015 розница'!F251*НИЗК%,0.1)</f>
        <v>57</v>
      </c>
      <c r="G251" s="448"/>
      <c r="H251" s="449"/>
      <c r="I251" s="102"/>
      <c r="J251" s="102"/>
      <c r="K251" s="450" t="s">
        <v>332</v>
      </c>
      <c r="L251" s="451"/>
      <c r="M251" s="451"/>
      <c r="N251" s="452"/>
      <c r="O251" s="453"/>
      <c r="P251" s="454"/>
      <c r="Q251" s="23">
        <f t="shared" si="14"/>
        <v>0</v>
      </c>
      <c r="R251" s="89"/>
    </row>
    <row r="252" spans="1:18" s="83" customFormat="1" ht="19.5" customHeight="1">
      <c r="A252" s="374" t="s">
        <v>333</v>
      </c>
      <c r="B252" s="375"/>
      <c r="C252" s="375"/>
      <c r="D252" s="375"/>
      <c r="E252" s="376"/>
      <c r="F252" s="566">
        <f>ROUND('прайс 2015 розница'!F252*НИЗК%,0.1)</f>
        <v>57</v>
      </c>
      <c r="G252" s="448"/>
      <c r="H252" s="449"/>
      <c r="I252" s="102"/>
      <c r="J252" s="102"/>
      <c r="K252" s="450" t="s">
        <v>333</v>
      </c>
      <c r="L252" s="451"/>
      <c r="M252" s="451"/>
      <c r="N252" s="452"/>
      <c r="O252" s="453"/>
      <c r="P252" s="454"/>
      <c r="Q252" s="23">
        <f t="shared" si="14"/>
        <v>0</v>
      </c>
      <c r="R252" s="89"/>
    </row>
    <row r="253" spans="1:18" s="83" customFormat="1" ht="19.5" customHeight="1">
      <c r="A253" s="374" t="s">
        <v>334</v>
      </c>
      <c r="B253" s="375"/>
      <c r="C253" s="375"/>
      <c r="D253" s="375"/>
      <c r="E253" s="376"/>
      <c r="F253" s="566">
        <f>ROUND('прайс 2015 розница'!F253*НИЗК%,0.1)</f>
        <v>57</v>
      </c>
      <c r="G253" s="448"/>
      <c r="H253" s="449"/>
      <c r="I253" s="102"/>
      <c r="J253" s="102"/>
      <c r="K253" s="450" t="s">
        <v>334</v>
      </c>
      <c r="L253" s="451"/>
      <c r="M253" s="451"/>
      <c r="N253" s="452"/>
      <c r="O253" s="453"/>
      <c r="P253" s="454"/>
      <c r="Q253" s="23">
        <f t="shared" si="14"/>
        <v>0</v>
      </c>
      <c r="R253" s="89"/>
    </row>
    <row r="254" spans="1:18" s="83" customFormat="1" ht="19.5" customHeight="1">
      <c r="A254" s="374" t="s">
        <v>335</v>
      </c>
      <c r="B254" s="375"/>
      <c r="C254" s="375"/>
      <c r="D254" s="375"/>
      <c r="E254" s="376"/>
      <c r="F254" s="566">
        <f>ROUND('прайс 2015 розница'!F254*НИЗК%,0.1)</f>
        <v>57</v>
      </c>
      <c r="G254" s="448"/>
      <c r="H254" s="449"/>
      <c r="I254" s="102"/>
      <c r="J254" s="102"/>
      <c r="K254" s="450" t="s">
        <v>335</v>
      </c>
      <c r="L254" s="451"/>
      <c r="M254" s="451"/>
      <c r="N254" s="452"/>
      <c r="O254" s="453"/>
      <c r="P254" s="454"/>
      <c r="Q254" s="23">
        <f>F254*O254</f>
        <v>0</v>
      </c>
      <c r="R254" s="89"/>
    </row>
    <row r="255" spans="1:18" s="83" customFormat="1" ht="19.5" customHeight="1">
      <c r="A255" s="374" t="s">
        <v>336</v>
      </c>
      <c r="B255" s="375"/>
      <c r="C255" s="375"/>
      <c r="D255" s="375"/>
      <c r="E255" s="376"/>
      <c r="F255" s="566">
        <f>ROUND('прайс 2015 розница'!F255*НИЗК%,0.1)</f>
        <v>57</v>
      </c>
      <c r="G255" s="448"/>
      <c r="H255" s="449"/>
      <c r="I255" s="102"/>
      <c r="J255" s="102"/>
      <c r="K255" s="450" t="s">
        <v>336</v>
      </c>
      <c r="L255" s="451"/>
      <c r="M255" s="451"/>
      <c r="N255" s="452"/>
      <c r="O255" s="453"/>
      <c r="P255" s="454"/>
      <c r="Q255" s="23">
        <f t="shared" si="14"/>
        <v>0</v>
      </c>
      <c r="R255" s="89"/>
    </row>
    <row r="256" spans="1:18" s="83" customFormat="1" ht="19.5" customHeight="1">
      <c r="A256" s="374" t="s">
        <v>337</v>
      </c>
      <c r="B256" s="375"/>
      <c r="C256" s="375"/>
      <c r="D256" s="375"/>
      <c r="E256" s="376"/>
      <c r="F256" s="566">
        <f>ROUND('прайс 2015 розница'!F256*НИЗК%,0.1)</f>
        <v>57</v>
      </c>
      <c r="G256" s="448"/>
      <c r="H256" s="449"/>
      <c r="I256" s="102"/>
      <c r="J256" s="102"/>
      <c r="K256" s="450" t="s">
        <v>337</v>
      </c>
      <c r="L256" s="451"/>
      <c r="M256" s="451"/>
      <c r="N256" s="452"/>
      <c r="O256" s="453"/>
      <c r="P256" s="454"/>
      <c r="Q256" s="23">
        <f t="shared" si="14"/>
        <v>0</v>
      </c>
      <c r="R256" s="89"/>
    </row>
    <row r="257" spans="1:18" s="83" customFormat="1" ht="19.5" customHeight="1">
      <c r="A257" s="374" t="s">
        <v>338</v>
      </c>
      <c r="B257" s="375"/>
      <c r="C257" s="375"/>
      <c r="D257" s="375"/>
      <c r="E257" s="376"/>
      <c r="F257" s="566">
        <f>ROUND('прайс 2015 розница'!F257*НИЗК%,0.1)</f>
        <v>57</v>
      </c>
      <c r="G257" s="448"/>
      <c r="H257" s="449"/>
      <c r="I257" s="102"/>
      <c r="J257" s="102"/>
      <c r="K257" s="450" t="s">
        <v>338</v>
      </c>
      <c r="L257" s="451"/>
      <c r="M257" s="451"/>
      <c r="N257" s="452"/>
      <c r="O257" s="453"/>
      <c r="P257" s="454"/>
      <c r="Q257" s="23">
        <f t="shared" si="14"/>
        <v>0</v>
      </c>
      <c r="R257" s="89"/>
    </row>
    <row r="258" spans="1:18" s="83" customFormat="1" ht="19.5" customHeight="1">
      <c r="A258" s="374" t="s">
        <v>339</v>
      </c>
      <c r="B258" s="375"/>
      <c r="C258" s="375"/>
      <c r="D258" s="375"/>
      <c r="E258" s="376"/>
      <c r="F258" s="566">
        <f>ROUND('прайс 2015 розница'!F258*НИЗК%,0.1)</f>
        <v>57</v>
      </c>
      <c r="G258" s="448"/>
      <c r="H258" s="449"/>
      <c r="I258" s="102"/>
      <c r="J258" s="102"/>
      <c r="K258" s="450" t="s">
        <v>339</v>
      </c>
      <c r="L258" s="451"/>
      <c r="M258" s="451"/>
      <c r="N258" s="452"/>
      <c r="O258" s="453"/>
      <c r="P258" s="454"/>
      <c r="Q258" s="23">
        <f t="shared" si="14"/>
        <v>0</v>
      </c>
      <c r="R258" s="89"/>
    </row>
    <row r="259" spans="1:18" s="83" customFormat="1" ht="19.5" customHeight="1">
      <c r="A259" s="374" t="s">
        <v>340</v>
      </c>
      <c r="B259" s="375"/>
      <c r="C259" s="375"/>
      <c r="D259" s="375"/>
      <c r="E259" s="376"/>
      <c r="F259" s="566">
        <f>ROUND('прайс 2015 розница'!F259*НИЗК%,0.1)</f>
        <v>57</v>
      </c>
      <c r="G259" s="448"/>
      <c r="H259" s="449"/>
      <c r="I259" s="102"/>
      <c r="J259" s="102"/>
      <c r="K259" s="450" t="s">
        <v>340</v>
      </c>
      <c r="L259" s="451"/>
      <c r="M259" s="451"/>
      <c r="N259" s="452"/>
      <c r="O259" s="453"/>
      <c r="P259" s="454"/>
      <c r="Q259" s="23">
        <f t="shared" si="14"/>
        <v>0</v>
      </c>
      <c r="R259" s="89"/>
    </row>
    <row r="260" spans="1:18" s="83" customFormat="1" ht="19.5" customHeight="1">
      <c r="A260" s="374" t="s">
        <v>341</v>
      </c>
      <c r="B260" s="375"/>
      <c r="C260" s="375"/>
      <c r="D260" s="375"/>
      <c r="E260" s="376"/>
      <c r="F260" s="566">
        <f>ROUND('прайс 2015 розница'!F260*НИЗК%,0.1)</f>
        <v>57</v>
      </c>
      <c r="G260" s="448"/>
      <c r="H260" s="449"/>
      <c r="I260" s="102"/>
      <c r="J260" s="102"/>
      <c r="K260" s="450" t="s">
        <v>341</v>
      </c>
      <c r="L260" s="451"/>
      <c r="M260" s="451"/>
      <c r="N260" s="452"/>
      <c r="O260" s="453"/>
      <c r="P260" s="454"/>
      <c r="Q260" s="23">
        <f t="shared" si="14"/>
        <v>0</v>
      </c>
      <c r="R260" s="89"/>
    </row>
    <row r="261" spans="1:18" s="83" customFormat="1" ht="19.5" customHeight="1">
      <c r="A261" s="374" t="s">
        <v>342</v>
      </c>
      <c r="B261" s="375"/>
      <c r="C261" s="375"/>
      <c r="D261" s="375"/>
      <c r="E261" s="376"/>
      <c r="F261" s="566">
        <f>ROUND('прайс 2015 розница'!F261*НИЗК%,0.1)</f>
        <v>57</v>
      </c>
      <c r="G261" s="448"/>
      <c r="H261" s="449"/>
      <c r="I261" s="102"/>
      <c r="J261" s="102"/>
      <c r="K261" s="450" t="s">
        <v>342</v>
      </c>
      <c r="L261" s="451"/>
      <c r="M261" s="451"/>
      <c r="N261" s="452"/>
      <c r="O261" s="453"/>
      <c r="P261" s="454"/>
      <c r="Q261" s="23">
        <f t="shared" si="14"/>
        <v>0</v>
      </c>
      <c r="R261" s="89"/>
    </row>
    <row r="262" spans="1:18" s="83" customFormat="1" ht="19.5" customHeight="1">
      <c r="A262" s="374" t="s">
        <v>343</v>
      </c>
      <c r="B262" s="375"/>
      <c r="C262" s="375"/>
      <c r="D262" s="375"/>
      <c r="E262" s="376"/>
      <c r="F262" s="566">
        <f>ROUND('прайс 2015 розница'!F262*НИЗК%,0.1)</f>
        <v>57</v>
      </c>
      <c r="G262" s="448"/>
      <c r="H262" s="449"/>
      <c r="I262" s="102"/>
      <c r="J262" s="102"/>
      <c r="K262" s="450" t="s">
        <v>343</v>
      </c>
      <c r="L262" s="451"/>
      <c r="M262" s="451"/>
      <c r="N262" s="452"/>
      <c r="O262" s="453"/>
      <c r="P262" s="454"/>
      <c r="Q262" s="23">
        <f t="shared" si="14"/>
        <v>0</v>
      </c>
      <c r="R262" s="89"/>
    </row>
    <row r="263" spans="1:18" s="83" customFormat="1" ht="19.5" customHeight="1">
      <c r="A263" s="374" t="s">
        <v>344</v>
      </c>
      <c r="B263" s="375"/>
      <c r="C263" s="375"/>
      <c r="D263" s="375"/>
      <c r="E263" s="376"/>
      <c r="F263" s="566">
        <f>ROUND('прайс 2015 розница'!F263*НИЗК%,0.1)</f>
        <v>57</v>
      </c>
      <c r="G263" s="448"/>
      <c r="H263" s="449"/>
      <c r="I263" s="102"/>
      <c r="J263" s="102"/>
      <c r="K263" s="450" t="s">
        <v>344</v>
      </c>
      <c r="L263" s="451"/>
      <c r="M263" s="451"/>
      <c r="N263" s="452"/>
      <c r="O263" s="453"/>
      <c r="P263" s="454"/>
      <c r="Q263" s="23">
        <f t="shared" si="14"/>
        <v>0</v>
      </c>
      <c r="R263" s="89"/>
    </row>
    <row r="264" spans="1:18" s="83" customFormat="1" ht="19.5" customHeight="1">
      <c r="A264" s="374" t="s">
        <v>345</v>
      </c>
      <c r="B264" s="375"/>
      <c r="C264" s="375"/>
      <c r="D264" s="375"/>
      <c r="E264" s="376"/>
      <c r="F264" s="566">
        <f>ROUND('прайс 2015 розница'!F264*НИЗК%,0.1)</f>
        <v>57</v>
      </c>
      <c r="G264" s="448"/>
      <c r="H264" s="449"/>
      <c r="I264" s="102"/>
      <c r="J264" s="102"/>
      <c r="K264" s="450" t="s">
        <v>345</v>
      </c>
      <c r="L264" s="451"/>
      <c r="M264" s="451"/>
      <c r="N264" s="452"/>
      <c r="O264" s="453"/>
      <c r="P264" s="454"/>
      <c r="Q264" s="23">
        <f t="shared" si="14"/>
        <v>0</v>
      </c>
      <c r="R264" s="89"/>
    </row>
    <row r="265" spans="1:18" s="83" customFormat="1" ht="19.5" customHeight="1">
      <c r="A265" s="374" t="s">
        <v>346</v>
      </c>
      <c r="B265" s="375"/>
      <c r="C265" s="375"/>
      <c r="D265" s="375"/>
      <c r="E265" s="376"/>
      <c r="F265" s="566">
        <f>ROUND('прайс 2015 розница'!F265*НИЗК%,0.1)</f>
        <v>57</v>
      </c>
      <c r="G265" s="448"/>
      <c r="H265" s="449"/>
      <c r="I265" s="102"/>
      <c r="J265" s="102"/>
      <c r="K265" s="450" t="s">
        <v>346</v>
      </c>
      <c r="L265" s="451"/>
      <c r="M265" s="451"/>
      <c r="N265" s="452"/>
      <c r="O265" s="453"/>
      <c r="P265" s="454"/>
      <c r="Q265" s="23">
        <f t="shared" si="14"/>
        <v>0</v>
      </c>
      <c r="R265" s="89"/>
    </row>
    <row r="266" spans="1:18" s="83" customFormat="1" ht="19.5" customHeight="1">
      <c r="A266" s="374" t="s">
        <v>347</v>
      </c>
      <c r="B266" s="375"/>
      <c r="C266" s="375"/>
      <c r="D266" s="375"/>
      <c r="E266" s="376"/>
      <c r="F266" s="566">
        <f>ROUND('прайс 2015 розница'!F266*НИЗК%,0.1)</f>
        <v>57</v>
      </c>
      <c r="G266" s="448"/>
      <c r="H266" s="449"/>
      <c r="I266" s="102"/>
      <c r="J266" s="102"/>
      <c r="K266" s="450" t="s">
        <v>347</v>
      </c>
      <c r="L266" s="451"/>
      <c r="M266" s="451"/>
      <c r="N266" s="452"/>
      <c r="O266" s="453"/>
      <c r="P266" s="454"/>
      <c r="Q266" s="23">
        <f t="shared" si="14"/>
        <v>0</v>
      </c>
      <c r="R266" s="89"/>
    </row>
    <row r="267" spans="1:18" s="83" customFormat="1" ht="19.5" customHeight="1" thickBot="1">
      <c r="A267" s="383" t="s">
        <v>348</v>
      </c>
      <c r="B267" s="384"/>
      <c r="C267" s="384"/>
      <c r="D267" s="384"/>
      <c r="E267" s="385"/>
      <c r="F267" s="569">
        <f>ROUND('прайс 2015 розница'!F267*НИЗК%,0.1)</f>
        <v>57</v>
      </c>
      <c r="G267" s="457"/>
      <c r="H267" s="458"/>
      <c r="I267" s="102"/>
      <c r="J267" s="102"/>
      <c r="K267" s="459" t="s">
        <v>348</v>
      </c>
      <c r="L267" s="460"/>
      <c r="M267" s="460"/>
      <c r="N267" s="461"/>
      <c r="O267" s="462"/>
      <c r="P267" s="463"/>
      <c r="Q267" s="24">
        <f t="shared" si="14"/>
        <v>0</v>
      </c>
      <c r="R267" s="89"/>
    </row>
    <row r="268" spans="1:18" s="83" customFormat="1" ht="19.5" customHeight="1" thickBot="1">
      <c r="A268" s="335" t="s">
        <v>575</v>
      </c>
      <c r="B268" s="336"/>
      <c r="C268" s="336"/>
      <c r="D268" s="336"/>
      <c r="E268" s="336"/>
      <c r="F268" s="284"/>
      <c r="G268" s="284"/>
      <c r="H268" s="338"/>
      <c r="I268" s="285" t="s">
        <v>295</v>
      </c>
      <c r="J268" s="286"/>
      <c r="K268" s="408" t="s">
        <v>151</v>
      </c>
      <c r="L268" s="409"/>
      <c r="M268" s="409"/>
      <c r="N268" s="409"/>
      <c r="O268" s="409"/>
      <c r="P268" s="409"/>
      <c r="Q268" s="495"/>
      <c r="R268" s="71"/>
    </row>
    <row r="269" spans="1:18" s="83" customFormat="1" ht="14.25" customHeight="1" thickBot="1">
      <c r="A269" s="281" t="s">
        <v>21</v>
      </c>
      <c r="B269" s="413"/>
      <c r="C269" s="413"/>
      <c r="D269" s="413"/>
      <c r="E269" s="413"/>
      <c r="F269" s="340" t="s">
        <v>158</v>
      </c>
      <c r="G269" s="342" t="s">
        <v>159</v>
      </c>
      <c r="H269" s="534" t="s">
        <v>166</v>
      </c>
      <c r="I269" s="289"/>
      <c r="J269" s="288"/>
      <c r="K269" s="317"/>
      <c r="L269" s="409"/>
      <c r="M269" s="409"/>
      <c r="N269" s="409"/>
      <c r="O269" s="409"/>
      <c r="P269" s="409"/>
      <c r="Q269" s="412"/>
      <c r="R269" s="71"/>
    </row>
    <row r="270" spans="1:18" s="83" customFormat="1" ht="14.25" customHeight="1">
      <c r="A270" s="415"/>
      <c r="B270" s="416"/>
      <c r="C270" s="416"/>
      <c r="D270" s="416"/>
      <c r="E270" s="418"/>
      <c r="F270" s="355"/>
      <c r="G270" s="357"/>
      <c r="H270" s="535"/>
      <c r="I270" s="289"/>
      <c r="J270" s="288"/>
      <c r="K270" s="425" t="s">
        <v>21</v>
      </c>
      <c r="L270" s="314" t="s">
        <v>64</v>
      </c>
      <c r="M270" s="315"/>
      <c r="N270" s="315"/>
      <c r="O270" s="315"/>
      <c r="P270" s="316"/>
      <c r="Q270" s="427" t="s">
        <v>65</v>
      </c>
      <c r="R270" s="71"/>
    </row>
    <row r="271" spans="1:18" s="83" customFormat="1" ht="31.5" customHeight="1" thickBot="1">
      <c r="A271" s="415"/>
      <c r="B271" s="418"/>
      <c r="C271" s="418"/>
      <c r="D271" s="418"/>
      <c r="E271" s="418"/>
      <c r="F271" s="341"/>
      <c r="G271" s="343"/>
      <c r="H271" s="536"/>
      <c r="I271" s="289"/>
      <c r="J271" s="288"/>
      <c r="K271" s="428"/>
      <c r="L271" s="537">
        <v>12</v>
      </c>
      <c r="M271" s="538"/>
      <c r="N271" s="538">
        <v>50</v>
      </c>
      <c r="O271" s="538"/>
      <c r="P271" s="165" t="s">
        <v>166</v>
      </c>
      <c r="Q271" s="479"/>
      <c r="R271" s="71"/>
    </row>
    <row r="272" spans="1:20" s="83" customFormat="1" ht="19.5" customHeight="1">
      <c r="A272" s="368" t="s">
        <v>496</v>
      </c>
      <c r="B272" s="500"/>
      <c r="C272" s="500"/>
      <c r="D272" s="500"/>
      <c r="E272" s="511"/>
      <c r="F272" s="203">
        <f>ROUND('прайс 2015 розница'!F272*СРЕД%,0.1)</f>
        <v>75</v>
      </c>
      <c r="G272" s="204">
        <f>ROUND('прайс 2015 розница'!G272*СРЕД%,0.1)</f>
        <v>209</v>
      </c>
      <c r="H272" s="131">
        <f>(G272/50)*90%</f>
        <v>3.762</v>
      </c>
      <c r="I272" s="289"/>
      <c r="J272" s="289"/>
      <c r="K272" s="140" t="s">
        <v>496</v>
      </c>
      <c r="L272" s="502"/>
      <c r="M272" s="503"/>
      <c r="N272" s="539"/>
      <c r="O272" s="539"/>
      <c r="P272" s="11"/>
      <c r="Q272" s="35">
        <f>SUM(+F272*L272+G272*N272+(H272*P272-IF(AND(51&lt;=P272,P272&lt;100),P272*H272*1%,IF(AND(100&lt;=P272,P272&lt;300),P272*H272*4%,IF(AND(300&lt;=P272,P272&lt;500),P272*H272*8%,IF(AND(500&lt;=P272,P272&lt;1000),P272*H272*10%,IF(P272&gt;=1000,P272*H272*15%,0)))))))</f>
        <v>0</v>
      </c>
      <c r="R272" s="89"/>
      <c r="S272" s="89"/>
      <c r="T272" s="89"/>
    </row>
    <row r="273" spans="1:20" s="83" customFormat="1" ht="19.5" customHeight="1" thickBot="1">
      <c r="A273" s="374" t="s">
        <v>495</v>
      </c>
      <c r="B273" s="375"/>
      <c r="C273" s="375"/>
      <c r="D273" s="375"/>
      <c r="E273" s="376"/>
      <c r="F273" s="94">
        <f>ROUND('прайс 2015 розница'!F273*СРЕД%,0.1)</f>
        <v>75</v>
      </c>
      <c r="G273" s="95">
        <f>ROUND('прайс 2015 розница'!G273*СРЕД%,0.1)</f>
        <v>209</v>
      </c>
      <c r="H273" s="132">
        <f aca="true" t="shared" si="15" ref="H273:H301">(G273/50)*90%</f>
        <v>3.762</v>
      </c>
      <c r="I273" s="290"/>
      <c r="J273" s="290"/>
      <c r="K273" s="141" t="s">
        <v>495</v>
      </c>
      <c r="L273" s="498"/>
      <c r="M273" s="378"/>
      <c r="N273" s="379"/>
      <c r="O273" s="379"/>
      <c r="P273" s="9"/>
      <c r="Q273" s="35">
        <f aca="true" t="shared" si="16" ref="Q273:Q301">SUM(+F273*L273+G273*N273+(H273*P273-IF(AND(51&lt;=P273,P273&lt;100),P273*H273*1%,IF(AND(100&lt;=P273,P273&lt;300),P273*H273*4%,IF(AND(300&lt;=P273,P273&lt;500),P273*H273*8%,IF(AND(500&lt;=P273,P273&lt;1000),P273*H273*10%,IF(P273&gt;=1000,P273*H273*15%,0)))))))</f>
        <v>0</v>
      </c>
      <c r="R273" s="89"/>
      <c r="S273" s="89"/>
      <c r="T273" s="89"/>
    </row>
    <row r="274" spans="1:20" s="83" customFormat="1" ht="19.5" customHeight="1">
      <c r="A274" s="374" t="s">
        <v>494</v>
      </c>
      <c r="B274" s="375"/>
      <c r="C274" s="375"/>
      <c r="D274" s="375"/>
      <c r="E274" s="376"/>
      <c r="F274" s="94">
        <f>ROUND('прайс 2015 розница'!F274*СРЕД%,0.1)</f>
        <v>75</v>
      </c>
      <c r="G274" s="95">
        <f>ROUND('прайс 2015 розница'!G274*СРЕД%,0.1)</f>
        <v>209</v>
      </c>
      <c r="H274" s="132">
        <f t="shared" si="15"/>
        <v>3.762</v>
      </c>
      <c r="I274" s="102"/>
      <c r="J274" s="102"/>
      <c r="K274" s="141" t="s">
        <v>494</v>
      </c>
      <c r="L274" s="498"/>
      <c r="M274" s="378"/>
      <c r="N274" s="379"/>
      <c r="O274" s="379"/>
      <c r="P274" s="9"/>
      <c r="Q274" s="35">
        <f t="shared" si="16"/>
        <v>0</v>
      </c>
      <c r="R274" s="89"/>
      <c r="S274" s="89"/>
      <c r="T274" s="89"/>
    </row>
    <row r="275" spans="1:20" s="83" customFormat="1" ht="19.5" customHeight="1">
      <c r="A275" s="374" t="s">
        <v>492</v>
      </c>
      <c r="B275" s="375"/>
      <c r="C275" s="375"/>
      <c r="D275" s="375"/>
      <c r="E275" s="376"/>
      <c r="F275" s="94">
        <f>ROUND('прайс 2015 розница'!F275*СРЕД%,0.1)</f>
        <v>75</v>
      </c>
      <c r="G275" s="95">
        <f>ROUND('прайс 2015 розница'!G275*СРЕД%,0.1)</f>
        <v>209</v>
      </c>
      <c r="H275" s="132">
        <f t="shared" si="15"/>
        <v>3.762</v>
      </c>
      <c r="I275" s="102"/>
      <c r="J275" s="102"/>
      <c r="K275" s="141" t="s">
        <v>492</v>
      </c>
      <c r="L275" s="498"/>
      <c r="M275" s="378"/>
      <c r="N275" s="379"/>
      <c r="O275" s="379"/>
      <c r="P275" s="9"/>
      <c r="Q275" s="35">
        <f t="shared" si="16"/>
        <v>0</v>
      </c>
      <c r="R275" s="89"/>
      <c r="S275" s="89"/>
      <c r="T275" s="89"/>
    </row>
    <row r="276" spans="1:20" s="83" customFormat="1" ht="19.5" customHeight="1">
      <c r="A276" s="374" t="s">
        <v>493</v>
      </c>
      <c r="B276" s="375"/>
      <c r="C276" s="375"/>
      <c r="D276" s="375"/>
      <c r="E276" s="376"/>
      <c r="F276" s="94">
        <f>ROUND('прайс 2015 розница'!F276*СРЕД%,0.1)</f>
        <v>75</v>
      </c>
      <c r="G276" s="95">
        <f>ROUND('прайс 2015 розница'!G276*СРЕД%,0.1)</f>
        <v>209</v>
      </c>
      <c r="H276" s="132">
        <f t="shared" si="15"/>
        <v>3.762</v>
      </c>
      <c r="I276" s="102"/>
      <c r="J276" s="102"/>
      <c r="K276" s="141" t="s">
        <v>493</v>
      </c>
      <c r="L276" s="498"/>
      <c r="M276" s="378"/>
      <c r="N276" s="379"/>
      <c r="O276" s="379"/>
      <c r="P276" s="9"/>
      <c r="Q276" s="35">
        <f t="shared" si="16"/>
        <v>0</v>
      </c>
      <c r="R276" s="89"/>
      <c r="S276" s="89"/>
      <c r="T276" s="89"/>
    </row>
    <row r="277" spans="1:20" s="83" customFormat="1" ht="19.5" customHeight="1">
      <c r="A277" s="374" t="s">
        <v>510</v>
      </c>
      <c r="B277" s="375"/>
      <c r="C277" s="375"/>
      <c r="D277" s="375"/>
      <c r="E277" s="376"/>
      <c r="F277" s="94">
        <f>ROUND('прайс 2015 розница'!F277*СРЕД%,0.1)</f>
        <v>75</v>
      </c>
      <c r="G277" s="95">
        <f>ROUND('прайс 2015 розница'!G277*СРЕД%,0.1)</f>
        <v>209</v>
      </c>
      <c r="H277" s="132">
        <f t="shared" si="15"/>
        <v>3.762</v>
      </c>
      <c r="I277" s="102"/>
      <c r="J277" s="102"/>
      <c r="K277" s="141" t="s">
        <v>510</v>
      </c>
      <c r="L277" s="498"/>
      <c r="M277" s="378"/>
      <c r="N277" s="379"/>
      <c r="O277" s="379"/>
      <c r="P277" s="9"/>
      <c r="Q277" s="35">
        <f>SUM(+F277*L277+G277*N277+(H277*P277-IF(AND(51&lt;=P277,P277&lt;100),P277*H277*1%,IF(AND(100&lt;=P277,P277&lt;300),P277*H277*4%,IF(AND(300&lt;=P277,P277&lt;500),P277*H277*8%,IF(AND(500&lt;=P277,P277&lt;1000),P277*H277*10%,IF(P277&gt;=1000,P277*H277*15%,0)))))))</f>
        <v>0</v>
      </c>
      <c r="R277" s="89"/>
      <c r="S277" s="89"/>
      <c r="T277" s="89"/>
    </row>
    <row r="278" spans="1:20" s="83" customFormat="1" ht="19.5" customHeight="1">
      <c r="A278" s="374" t="s">
        <v>511</v>
      </c>
      <c r="B278" s="375"/>
      <c r="C278" s="375"/>
      <c r="D278" s="375"/>
      <c r="E278" s="376"/>
      <c r="F278" s="94">
        <f>ROUND('прайс 2015 розница'!F278*СРЕД%,0.1)</f>
        <v>75</v>
      </c>
      <c r="G278" s="95">
        <f>ROUND('прайс 2015 розница'!G278*СРЕД%,0.1)</f>
        <v>209</v>
      </c>
      <c r="H278" s="132">
        <f t="shared" si="15"/>
        <v>3.762</v>
      </c>
      <c r="I278" s="102"/>
      <c r="J278" s="102"/>
      <c r="K278" s="141" t="s">
        <v>511</v>
      </c>
      <c r="L278" s="498"/>
      <c r="M278" s="378"/>
      <c r="N278" s="379"/>
      <c r="O278" s="379"/>
      <c r="P278" s="9"/>
      <c r="Q278" s="35">
        <f t="shared" si="16"/>
        <v>0</v>
      </c>
      <c r="R278" s="89"/>
      <c r="S278" s="89"/>
      <c r="T278" s="89"/>
    </row>
    <row r="279" spans="1:20" s="83" customFormat="1" ht="19.5" customHeight="1">
      <c r="A279" s="374" t="s">
        <v>527</v>
      </c>
      <c r="B279" s="375"/>
      <c r="C279" s="375"/>
      <c r="D279" s="375"/>
      <c r="E279" s="376"/>
      <c r="F279" s="94">
        <f>ROUND('прайс 2015 розница'!F279*СРЕД%,0.1)</f>
        <v>75</v>
      </c>
      <c r="G279" s="95">
        <f>ROUND('прайс 2015 розница'!G279*СРЕД%,0.1)</f>
        <v>209</v>
      </c>
      <c r="H279" s="132">
        <f t="shared" si="15"/>
        <v>3.762</v>
      </c>
      <c r="I279" s="102"/>
      <c r="J279" s="102"/>
      <c r="K279" s="141" t="s">
        <v>527</v>
      </c>
      <c r="L279" s="498"/>
      <c r="M279" s="378"/>
      <c r="N279" s="379"/>
      <c r="O279" s="379"/>
      <c r="P279" s="9"/>
      <c r="Q279" s="35">
        <f>SUM(+F279*L279+G279*N279+(H279*P279-IF(AND(51&lt;=P279,P279&lt;100),P279*H279*1%,IF(AND(100&lt;=P279,P279&lt;300),P279*H279*4%,IF(AND(300&lt;=P279,P279&lt;500),P279*H279*8%,IF(AND(500&lt;=P279,P279&lt;1000),P279*H279*10%,IF(P279&gt;=1000,P279*H279*15%,0)))))))</f>
        <v>0</v>
      </c>
      <c r="R279" s="89"/>
      <c r="S279" s="89"/>
      <c r="T279" s="89"/>
    </row>
    <row r="280" spans="1:20" s="83" customFormat="1" ht="19.5" customHeight="1">
      <c r="A280" s="374" t="s">
        <v>528</v>
      </c>
      <c r="B280" s="375"/>
      <c r="C280" s="375"/>
      <c r="D280" s="375"/>
      <c r="E280" s="376"/>
      <c r="F280" s="94">
        <f>ROUND('прайс 2015 розница'!F280*СРЕД%,0.1)</f>
        <v>75</v>
      </c>
      <c r="G280" s="95">
        <f>ROUND('прайс 2015 розница'!G280*СРЕД%,0.1)</f>
        <v>209</v>
      </c>
      <c r="H280" s="132">
        <f t="shared" si="15"/>
        <v>3.762</v>
      </c>
      <c r="I280" s="102"/>
      <c r="J280" s="102"/>
      <c r="K280" s="141" t="s">
        <v>528</v>
      </c>
      <c r="L280" s="498"/>
      <c r="M280" s="378"/>
      <c r="N280" s="379"/>
      <c r="O280" s="379"/>
      <c r="P280" s="9"/>
      <c r="Q280" s="35">
        <f t="shared" si="16"/>
        <v>0</v>
      </c>
      <c r="R280" s="89"/>
      <c r="S280" s="89"/>
      <c r="T280" s="89"/>
    </row>
    <row r="281" spans="1:20" s="83" customFormat="1" ht="19.5" customHeight="1">
      <c r="A281" s="374" t="s">
        <v>529</v>
      </c>
      <c r="B281" s="375"/>
      <c r="C281" s="375"/>
      <c r="D281" s="375"/>
      <c r="E281" s="376"/>
      <c r="F281" s="94">
        <f>ROUND('прайс 2015 розница'!F281*СРЕД%,0.1)</f>
        <v>150</v>
      </c>
      <c r="G281" s="95">
        <f>ROUND('прайс 2015 розница'!G281*СРЕД%,0.1)</f>
        <v>418</v>
      </c>
      <c r="H281" s="132">
        <f t="shared" si="15"/>
        <v>7.524</v>
      </c>
      <c r="I281" s="102"/>
      <c r="J281" s="102"/>
      <c r="K281" s="141" t="s">
        <v>529</v>
      </c>
      <c r="L281" s="498"/>
      <c r="M281" s="378"/>
      <c r="N281" s="379"/>
      <c r="O281" s="379"/>
      <c r="P281" s="9"/>
      <c r="Q281" s="35">
        <f>SUM(+F281*L281+G281*N281+(H281*P281-IF(AND(51&lt;=P281,P281&lt;100),P281*H281*1%,IF(AND(100&lt;=P281,P281&lt;300),P281*H281*4%,IF(AND(300&lt;=P281,P281&lt;500),P281*H281*8%,IF(AND(500&lt;=P281,P281&lt;1000),P281*H281*10%,IF(P281&gt;=1000,P281*H281*15%,0)))))))</f>
        <v>0</v>
      </c>
      <c r="R281" s="89"/>
      <c r="S281" s="89"/>
      <c r="T281" s="89"/>
    </row>
    <row r="282" spans="1:20" s="83" customFormat="1" ht="19.5" customHeight="1">
      <c r="A282" s="374" t="s">
        <v>530</v>
      </c>
      <c r="B282" s="375"/>
      <c r="C282" s="375"/>
      <c r="D282" s="375"/>
      <c r="E282" s="376"/>
      <c r="F282" s="94">
        <f>ROUND('прайс 2015 розница'!F282*СРЕД%,0.1)</f>
        <v>75</v>
      </c>
      <c r="G282" s="95">
        <f>ROUND('прайс 2015 розница'!G282*СРЕД%,0.1)</f>
        <v>209</v>
      </c>
      <c r="H282" s="132">
        <f t="shared" si="15"/>
        <v>3.762</v>
      </c>
      <c r="I282" s="102"/>
      <c r="J282" s="102"/>
      <c r="K282" s="141" t="s">
        <v>530</v>
      </c>
      <c r="L282" s="498"/>
      <c r="M282" s="378"/>
      <c r="N282" s="379"/>
      <c r="O282" s="379"/>
      <c r="P282" s="9"/>
      <c r="Q282" s="35">
        <f t="shared" si="16"/>
        <v>0</v>
      </c>
      <c r="R282" s="89"/>
      <c r="S282" s="89"/>
      <c r="T282" s="89"/>
    </row>
    <row r="283" spans="1:20" s="83" customFormat="1" ht="19.5" customHeight="1">
      <c r="A283" s="374" t="s">
        <v>531</v>
      </c>
      <c r="B283" s="375"/>
      <c r="C283" s="375"/>
      <c r="D283" s="375"/>
      <c r="E283" s="376"/>
      <c r="F283" s="94">
        <f>ROUND('прайс 2015 розница'!F283*СРЕД%,0.1)</f>
        <v>75</v>
      </c>
      <c r="G283" s="95">
        <f>ROUND('прайс 2015 розница'!G283*СРЕД%,0.1)</f>
        <v>209</v>
      </c>
      <c r="H283" s="132">
        <f t="shared" si="15"/>
        <v>3.762</v>
      </c>
      <c r="I283" s="102"/>
      <c r="J283" s="102"/>
      <c r="K283" s="141" t="s">
        <v>531</v>
      </c>
      <c r="L283" s="498"/>
      <c r="M283" s="378"/>
      <c r="N283" s="379"/>
      <c r="O283" s="379"/>
      <c r="P283" s="9"/>
      <c r="Q283" s="35">
        <f t="shared" si="16"/>
        <v>0</v>
      </c>
      <c r="R283" s="89"/>
      <c r="S283" s="89"/>
      <c r="T283" s="89"/>
    </row>
    <row r="284" spans="1:20" s="83" customFormat="1" ht="19.5" customHeight="1">
      <c r="A284" s="450" t="s">
        <v>541</v>
      </c>
      <c r="B284" s="451"/>
      <c r="C284" s="451"/>
      <c r="D284" s="451"/>
      <c r="E284" s="567"/>
      <c r="F284" s="94">
        <f>ROUND('прайс 2015 розница'!F284*СРЕД%,0.1)</f>
        <v>150</v>
      </c>
      <c r="G284" s="95">
        <f>ROUND('прайс 2015 розница'!G284*СРЕД%,0.1)</f>
        <v>418</v>
      </c>
      <c r="H284" s="132">
        <f t="shared" si="15"/>
        <v>7.524</v>
      </c>
      <c r="I284" s="102"/>
      <c r="J284" s="102"/>
      <c r="K284" s="141" t="s">
        <v>541</v>
      </c>
      <c r="L284" s="498"/>
      <c r="M284" s="378"/>
      <c r="N284" s="379"/>
      <c r="O284" s="379"/>
      <c r="P284" s="9"/>
      <c r="Q284" s="35">
        <f>SUM(+F284*L284+G284*N284+(H284*P284-IF(AND(51&lt;=P284,P284&lt;100),P284*H284*1%,IF(AND(100&lt;=P284,P284&lt;300),P284*H284*4%,IF(AND(300&lt;=P284,P284&lt;500),P284*H284*8%,IF(AND(500&lt;=P284,P284&lt;1000),P284*H284*10%,IF(P284&gt;=1000,P284*H284*15%,0)))))))</f>
        <v>0</v>
      </c>
      <c r="R284" s="89"/>
      <c r="S284" s="89"/>
      <c r="T284" s="89"/>
    </row>
    <row r="285" spans="1:20" s="83" customFormat="1" ht="19.5" customHeight="1">
      <c r="A285" s="450" t="s">
        <v>532</v>
      </c>
      <c r="B285" s="451"/>
      <c r="C285" s="451"/>
      <c r="D285" s="451"/>
      <c r="E285" s="567"/>
      <c r="F285" s="94">
        <f>ROUND('прайс 2015 розница'!F285*СРЕД%,0.1)</f>
        <v>75</v>
      </c>
      <c r="G285" s="95">
        <f>ROUND('прайс 2015 розница'!G285*СРЕД%,0.1)</f>
        <v>209</v>
      </c>
      <c r="H285" s="132">
        <f t="shared" si="15"/>
        <v>3.762</v>
      </c>
      <c r="I285" s="102"/>
      <c r="J285" s="102"/>
      <c r="K285" s="141" t="s">
        <v>532</v>
      </c>
      <c r="L285" s="498"/>
      <c r="M285" s="378"/>
      <c r="N285" s="379"/>
      <c r="O285" s="379"/>
      <c r="P285" s="9"/>
      <c r="Q285" s="35">
        <f t="shared" si="16"/>
        <v>0</v>
      </c>
      <c r="R285" s="89"/>
      <c r="S285" s="89"/>
      <c r="T285" s="89"/>
    </row>
    <row r="286" spans="1:20" s="83" customFormat="1" ht="19.5" customHeight="1">
      <c r="A286" s="450" t="s">
        <v>533</v>
      </c>
      <c r="B286" s="451"/>
      <c r="C286" s="451"/>
      <c r="D286" s="451"/>
      <c r="E286" s="567"/>
      <c r="F286" s="94">
        <f>ROUND('прайс 2015 розница'!F286*СРЕД%,0.1)</f>
        <v>75</v>
      </c>
      <c r="G286" s="95">
        <f>ROUND('прайс 2015 розница'!G286*СРЕД%,0.1)</f>
        <v>209</v>
      </c>
      <c r="H286" s="132">
        <f t="shared" si="15"/>
        <v>3.762</v>
      </c>
      <c r="I286" s="102"/>
      <c r="J286" s="102"/>
      <c r="K286" s="141" t="s">
        <v>533</v>
      </c>
      <c r="L286" s="498"/>
      <c r="M286" s="378"/>
      <c r="N286" s="379"/>
      <c r="O286" s="379"/>
      <c r="P286" s="9"/>
      <c r="Q286" s="35">
        <f t="shared" si="16"/>
        <v>0</v>
      </c>
      <c r="R286" s="89"/>
      <c r="S286" s="89"/>
      <c r="T286" s="89"/>
    </row>
    <row r="287" spans="1:20" s="83" customFormat="1" ht="19.5" customHeight="1">
      <c r="A287" s="450" t="s">
        <v>534</v>
      </c>
      <c r="B287" s="451"/>
      <c r="C287" s="451"/>
      <c r="D287" s="451"/>
      <c r="E287" s="567"/>
      <c r="F287" s="94">
        <f>ROUND('прайс 2015 розница'!F287*СРЕД%,0.1)</f>
        <v>75</v>
      </c>
      <c r="G287" s="95">
        <f>ROUND('прайс 2015 розница'!G287*СРЕД%,0.1)</f>
        <v>209</v>
      </c>
      <c r="H287" s="132">
        <f t="shared" si="15"/>
        <v>3.762</v>
      </c>
      <c r="I287" s="102"/>
      <c r="J287" s="102"/>
      <c r="K287" s="141" t="s">
        <v>534</v>
      </c>
      <c r="L287" s="498"/>
      <c r="M287" s="378"/>
      <c r="N287" s="379"/>
      <c r="O287" s="379"/>
      <c r="P287" s="9"/>
      <c r="Q287" s="35">
        <f t="shared" si="16"/>
        <v>0</v>
      </c>
      <c r="R287" s="89"/>
      <c r="S287" s="89"/>
      <c r="T287" s="89"/>
    </row>
    <row r="288" spans="1:20" s="83" customFormat="1" ht="19.5" customHeight="1">
      <c r="A288" s="450" t="s">
        <v>556</v>
      </c>
      <c r="B288" s="451"/>
      <c r="C288" s="451"/>
      <c r="D288" s="451"/>
      <c r="E288" s="567"/>
      <c r="F288" s="94">
        <f>ROUND('прайс 2015 розница'!F288*СРЕД%,0.1)</f>
        <v>184</v>
      </c>
      <c r="G288" s="95">
        <f>ROUND('прайс 2015 розница'!G288*СРЕД%,0.1)</f>
        <v>585</v>
      </c>
      <c r="H288" s="132">
        <f t="shared" si="15"/>
        <v>10.53</v>
      </c>
      <c r="I288" s="102"/>
      <c r="J288" s="102"/>
      <c r="K288" s="141" t="s">
        <v>556</v>
      </c>
      <c r="L288" s="498"/>
      <c r="M288" s="378"/>
      <c r="N288" s="379"/>
      <c r="O288" s="379"/>
      <c r="P288" s="9"/>
      <c r="Q288" s="35">
        <f>SUM(+F288*L288+G288*N288+(H288*P288-IF(AND(51&lt;=P288,P288&lt;100),P288*H288*1%,IF(AND(100&lt;=P288,P288&lt;300),P288*H288*4%,IF(AND(300&lt;=P288,P288&lt;500),P288*H288*8%,IF(AND(500&lt;=P288,P288&lt;1000),P288*H288*10%,IF(P288&gt;=1000,P288*H288*15%,0)))))))</f>
        <v>0</v>
      </c>
      <c r="R288" s="89"/>
      <c r="S288" s="89"/>
      <c r="T288" s="89"/>
    </row>
    <row r="289" spans="1:20" s="83" customFormat="1" ht="19.5" customHeight="1">
      <c r="A289" s="450" t="s">
        <v>558</v>
      </c>
      <c r="B289" s="451"/>
      <c r="C289" s="451"/>
      <c r="D289" s="451"/>
      <c r="E289" s="567"/>
      <c r="F289" s="94">
        <f>ROUND('прайс 2015 розница'!F289*СРЕД%,0.1)</f>
        <v>75</v>
      </c>
      <c r="G289" s="95">
        <f>ROUND('прайс 2015 розница'!G289*СРЕД%,0.1)</f>
        <v>585</v>
      </c>
      <c r="H289" s="132">
        <f t="shared" si="15"/>
        <v>10.53</v>
      </c>
      <c r="I289" s="102"/>
      <c r="J289" s="102"/>
      <c r="K289" s="141" t="s">
        <v>556</v>
      </c>
      <c r="L289" s="498"/>
      <c r="M289" s="378"/>
      <c r="N289" s="379"/>
      <c r="O289" s="379"/>
      <c r="P289" s="9"/>
      <c r="Q289" s="35">
        <f>SUM(+F289*L289+G289*N289+(H289*P289-IF(AND(51&lt;=P289,P289&lt;100),P289*H289*1%,IF(AND(100&lt;=P289,P289&lt;300),P289*H289*4%,IF(AND(300&lt;=P289,P289&lt;500),P289*H289*8%,IF(AND(500&lt;=P289,P289&lt;1000),P289*H289*10%,IF(P289&gt;=1000,P289*H289*15%,0)))))))</f>
        <v>0</v>
      </c>
      <c r="R289" s="89"/>
      <c r="S289" s="89"/>
      <c r="T289" s="89"/>
    </row>
    <row r="290" spans="1:20" s="83" customFormat="1" ht="19.5" customHeight="1">
      <c r="A290" s="450" t="s">
        <v>559</v>
      </c>
      <c r="B290" s="451"/>
      <c r="C290" s="451"/>
      <c r="D290" s="451"/>
      <c r="E290" s="567"/>
      <c r="F290" s="94">
        <f>ROUND('прайс 2015 розница'!F290*СРЕД%,0.1)</f>
        <v>75</v>
      </c>
      <c r="G290" s="95">
        <f>ROUND('прайс 2015 розница'!G290*СРЕД%,0.1)</f>
        <v>209</v>
      </c>
      <c r="H290" s="132">
        <f t="shared" si="15"/>
        <v>3.762</v>
      </c>
      <c r="I290" s="102"/>
      <c r="J290" s="102"/>
      <c r="K290" s="141" t="s">
        <v>559</v>
      </c>
      <c r="L290" s="498"/>
      <c r="M290" s="378"/>
      <c r="N290" s="379"/>
      <c r="O290" s="379"/>
      <c r="P290" s="9"/>
      <c r="Q290" s="35">
        <f>SUM(+F290*L290+G290*N290+(H290*P290-IF(AND(51&lt;=P290,P290&lt;100),P290*H290*1%,IF(AND(100&lt;=P290,P290&lt;300),P290*H290*4%,IF(AND(300&lt;=P290,P290&lt;500),P290*H290*8%,IF(AND(500&lt;=P290,P290&lt;1000),P290*H290*10%,IF(P290&gt;=1000,P290*H290*15%,0)))))))</f>
        <v>0</v>
      </c>
      <c r="R290" s="89"/>
      <c r="S290" s="89"/>
      <c r="T290" s="89"/>
    </row>
    <row r="291" spans="1:20" s="83" customFormat="1" ht="19.5" customHeight="1">
      <c r="A291" s="450" t="s">
        <v>535</v>
      </c>
      <c r="B291" s="451"/>
      <c r="C291" s="451"/>
      <c r="D291" s="451"/>
      <c r="E291" s="567"/>
      <c r="F291" s="94">
        <f>ROUND('прайс 2015 розница'!F291*СРЕД%,0.1)</f>
        <v>75</v>
      </c>
      <c r="G291" s="95">
        <f>ROUND('прайс 2015 розница'!G291*СРЕД%,0.1)</f>
        <v>209</v>
      </c>
      <c r="H291" s="132">
        <f t="shared" si="15"/>
        <v>3.762</v>
      </c>
      <c r="I291" s="102"/>
      <c r="J291" s="102"/>
      <c r="K291" s="141" t="s">
        <v>535</v>
      </c>
      <c r="L291" s="498"/>
      <c r="M291" s="378"/>
      <c r="N291" s="379"/>
      <c r="O291" s="379"/>
      <c r="P291" s="9"/>
      <c r="Q291" s="35">
        <f t="shared" si="16"/>
        <v>0</v>
      </c>
      <c r="R291" s="89"/>
      <c r="S291" s="89"/>
      <c r="T291" s="89"/>
    </row>
    <row r="292" spans="1:20" s="83" customFormat="1" ht="19.5" customHeight="1">
      <c r="A292" s="450" t="s">
        <v>536</v>
      </c>
      <c r="B292" s="451"/>
      <c r="C292" s="451"/>
      <c r="D292" s="451"/>
      <c r="E292" s="567"/>
      <c r="F292" s="94">
        <f>ROUND('прайс 2015 розница'!F292*СРЕД%,0.1)</f>
        <v>75</v>
      </c>
      <c r="G292" s="95">
        <f>ROUND('прайс 2015 розница'!G292*СРЕД%,0.1)</f>
        <v>209</v>
      </c>
      <c r="H292" s="132">
        <f t="shared" si="15"/>
        <v>3.762</v>
      </c>
      <c r="I292" s="102"/>
      <c r="J292" s="102"/>
      <c r="K292" s="141" t="s">
        <v>536</v>
      </c>
      <c r="L292" s="498"/>
      <c r="M292" s="378"/>
      <c r="N292" s="379"/>
      <c r="O292" s="379"/>
      <c r="P292" s="9"/>
      <c r="Q292" s="35">
        <f t="shared" si="16"/>
        <v>0</v>
      </c>
      <c r="R292" s="89"/>
      <c r="S292" s="89"/>
      <c r="T292" s="89"/>
    </row>
    <row r="293" spans="1:20" s="83" customFormat="1" ht="19.5" customHeight="1">
      <c r="A293" s="450" t="s">
        <v>561</v>
      </c>
      <c r="B293" s="451"/>
      <c r="C293" s="451"/>
      <c r="D293" s="451"/>
      <c r="E293" s="567"/>
      <c r="F293" s="94">
        <f>ROUND('прайс 2015 розница'!F293*СРЕД%,0.1)</f>
        <v>75</v>
      </c>
      <c r="G293" s="95">
        <f>ROUND('прайс 2015 розница'!G293*СРЕД%,0.1)</f>
        <v>209</v>
      </c>
      <c r="H293" s="132">
        <f t="shared" si="15"/>
        <v>3.762</v>
      </c>
      <c r="I293" s="102"/>
      <c r="J293" s="102"/>
      <c r="K293" s="141" t="s">
        <v>561</v>
      </c>
      <c r="L293" s="498"/>
      <c r="M293" s="378"/>
      <c r="N293" s="379"/>
      <c r="O293" s="379"/>
      <c r="P293" s="9"/>
      <c r="Q293" s="35">
        <f>SUM(+F293*L293+G293*N293+(H293*P293-IF(AND(51&lt;=P293,P293&lt;100),P293*H293*1%,IF(AND(100&lt;=P293,P293&lt;300),P293*H293*4%,IF(AND(300&lt;=P293,P293&lt;500),P293*H293*8%,IF(AND(500&lt;=P293,P293&lt;1000),P293*H293*10%,IF(P293&gt;=1000,P293*H293*15%,0)))))))</f>
        <v>0</v>
      </c>
      <c r="R293" s="89"/>
      <c r="S293" s="89"/>
      <c r="T293" s="89"/>
    </row>
    <row r="294" spans="1:20" s="83" customFormat="1" ht="19.5" customHeight="1">
      <c r="A294" s="450" t="s">
        <v>562</v>
      </c>
      <c r="B294" s="451"/>
      <c r="C294" s="451"/>
      <c r="D294" s="451"/>
      <c r="E294" s="567"/>
      <c r="F294" s="94">
        <f>ROUND('прайс 2015 розница'!F294*СРЕД%,0.1)</f>
        <v>100</v>
      </c>
      <c r="G294" s="95">
        <f>ROUND('прайс 2015 розница'!G294*СРЕД%,0.1)</f>
        <v>276</v>
      </c>
      <c r="H294" s="132">
        <f t="shared" si="15"/>
        <v>4.968</v>
      </c>
      <c r="I294" s="102"/>
      <c r="J294" s="102"/>
      <c r="K294" s="141" t="s">
        <v>562</v>
      </c>
      <c r="L294" s="498"/>
      <c r="M294" s="378"/>
      <c r="N294" s="379"/>
      <c r="O294" s="379"/>
      <c r="P294" s="9"/>
      <c r="Q294" s="35">
        <f>SUM(+F294*L294+G294*N294+(H294*P294-IF(AND(51&lt;=P294,P294&lt;100),P294*H294*1%,IF(AND(100&lt;=P294,P294&lt;300),P294*H294*4%,IF(AND(300&lt;=P294,P294&lt;500),P294*H294*8%,IF(AND(500&lt;=P294,P294&lt;1000),P294*H294*10%,IF(P294&gt;=1000,P294*H294*15%,0)))))))</f>
        <v>0</v>
      </c>
      <c r="R294" s="89"/>
      <c r="S294" s="89"/>
      <c r="T294" s="89"/>
    </row>
    <row r="295" spans="1:20" s="83" customFormat="1" ht="19.5" customHeight="1">
      <c r="A295" s="450" t="s">
        <v>563</v>
      </c>
      <c r="B295" s="451"/>
      <c r="C295" s="451"/>
      <c r="D295" s="451"/>
      <c r="E295" s="567"/>
      <c r="F295" s="94">
        <f>ROUND('прайс 2015 розница'!F295*СРЕД%,0.1)</f>
        <v>301</v>
      </c>
      <c r="G295" s="95">
        <f>ROUND('прайс 2015 розница'!G295*СРЕД%,0.1)</f>
        <v>835</v>
      </c>
      <c r="H295" s="132">
        <f t="shared" si="15"/>
        <v>15.03</v>
      </c>
      <c r="I295" s="102"/>
      <c r="J295" s="102"/>
      <c r="K295" s="141" t="s">
        <v>563</v>
      </c>
      <c r="L295" s="498"/>
      <c r="M295" s="378"/>
      <c r="N295" s="379"/>
      <c r="O295" s="379"/>
      <c r="P295" s="9"/>
      <c r="Q295" s="35">
        <f>SUM(+F295*L295+G295*N295+(H295*P295-IF(AND(51&lt;=P295,P295&lt;100),P295*H295*1%,IF(AND(100&lt;=P295,P295&lt;300),P295*H295*4%,IF(AND(300&lt;=P295,P295&lt;500),P295*H295*8%,IF(AND(500&lt;=P295,P295&lt;1000),P295*H295*10%,IF(P295&gt;=1000,P295*H295*15%,0)))))))</f>
        <v>0</v>
      </c>
      <c r="R295" s="89"/>
      <c r="S295" s="89"/>
      <c r="T295" s="89"/>
    </row>
    <row r="296" spans="1:20" s="83" customFormat="1" ht="19.5" customHeight="1">
      <c r="A296" s="450" t="s">
        <v>537</v>
      </c>
      <c r="B296" s="451"/>
      <c r="C296" s="451"/>
      <c r="D296" s="451"/>
      <c r="E296" s="567"/>
      <c r="F296" s="94">
        <f>ROUND('прайс 2015 розница'!F296*СРЕД%,0.1)</f>
        <v>75</v>
      </c>
      <c r="G296" s="95">
        <f>ROUND('прайс 2015 розница'!G296*СРЕД%,0.1)</f>
        <v>209</v>
      </c>
      <c r="H296" s="132">
        <f t="shared" si="15"/>
        <v>3.762</v>
      </c>
      <c r="I296" s="102"/>
      <c r="J296" s="102"/>
      <c r="K296" s="141" t="s">
        <v>537</v>
      </c>
      <c r="L296" s="498"/>
      <c r="M296" s="378"/>
      <c r="N296" s="379"/>
      <c r="O296" s="379"/>
      <c r="P296" s="9"/>
      <c r="Q296" s="35">
        <f t="shared" si="16"/>
        <v>0</v>
      </c>
      <c r="R296" s="89"/>
      <c r="S296" s="89"/>
      <c r="T296" s="89"/>
    </row>
    <row r="297" spans="1:20" s="83" customFormat="1" ht="19.5" customHeight="1">
      <c r="A297" s="450" t="s">
        <v>566</v>
      </c>
      <c r="B297" s="451"/>
      <c r="C297" s="451"/>
      <c r="D297" s="451"/>
      <c r="E297" s="567"/>
      <c r="F297" s="94">
        <f>ROUND('прайс 2015 розница'!F297*СРЕД%,0.1)</f>
        <v>100</v>
      </c>
      <c r="G297" s="95">
        <f>ROUND('прайс 2015 розница'!G297*СРЕД%,0.1)</f>
        <v>276</v>
      </c>
      <c r="H297" s="132">
        <f t="shared" si="15"/>
        <v>4.968</v>
      </c>
      <c r="I297" s="102"/>
      <c r="J297" s="102"/>
      <c r="K297" s="141" t="s">
        <v>566</v>
      </c>
      <c r="L297" s="498"/>
      <c r="M297" s="378"/>
      <c r="N297" s="379"/>
      <c r="O297" s="379"/>
      <c r="P297" s="9"/>
      <c r="Q297" s="35">
        <f>SUM(+F297*L297+G297*N297+(H297*P297-IF(AND(51&lt;=P297,P297&lt;100),P297*H297*1%,IF(AND(100&lt;=P297,P297&lt;300),P297*H297*4%,IF(AND(300&lt;=P297,P297&lt;500),P297*H297*8%,IF(AND(500&lt;=P297,P297&lt;1000),P297*H297*10%,IF(P297&gt;=1000,P297*H297*15%,0)))))))</f>
        <v>0</v>
      </c>
      <c r="R297" s="89"/>
      <c r="S297" s="89"/>
      <c r="T297" s="89"/>
    </row>
    <row r="298" spans="1:20" s="83" customFormat="1" ht="19.5" customHeight="1">
      <c r="A298" s="450" t="s">
        <v>538</v>
      </c>
      <c r="B298" s="451"/>
      <c r="C298" s="451"/>
      <c r="D298" s="451"/>
      <c r="E298" s="567"/>
      <c r="F298" s="94">
        <f>ROUND('прайс 2015 розница'!F298*СРЕД%,0.1)</f>
        <v>75</v>
      </c>
      <c r="G298" s="95">
        <f>ROUND('прайс 2015 розница'!G298*СРЕД%,0.1)</f>
        <v>209</v>
      </c>
      <c r="H298" s="132">
        <f t="shared" si="15"/>
        <v>3.762</v>
      </c>
      <c r="I298" s="102"/>
      <c r="J298" s="102"/>
      <c r="K298" s="141" t="s">
        <v>538</v>
      </c>
      <c r="L298" s="498"/>
      <c r="M298" s="378"/>
      <c r="N298" s="379"/>
      <c r="O298" s="379"/>
      <c r="P298" s="9"/>
      <c r="Q298" s="35">
        <f t="shared" si="16"/>
        <v>0</v>
      </c>
      <c r="R298" s="89"/>
      <c r="S298" s="89"/>
      <c r="T298" s="89"/>
    </row>
    <row r="299" spans="1:20" s="83" customFormat="1" ht="19.5" customHeight="1">
      <c r="A299" s="450" t="s">
        <v>539</v>
      </c>
      <c r="B299" s="451"/>
      <c r="C299" s="451"/>
      <c r="D299" s="451"/>
      <c r="E299" s="567"/>
      <c r="F299" s="94">
        <f>ROUND('прайс 2015 розница'!F299*СРЕД%,0.1)</f>
        <v>75</v>
      </c>
      <c r="G299" s="95">
        <f>ROUND('прайс 2015 розница'!G299*СРЕД%,0.1)</f>
        <v>209</v>
      </c>
      <c r="H299" s="132">
        <f t="shared" si="15"/>
        <v>3.762</v>
      </c>
      <c r="I299" s="102"/>
      <c r="J299" s="102"/>
      <c r="K299" s="141" t="s">
        <v>539</v>
      </c>
      <c r="L299" s="498"/>
      <c r="M299" s="378"/>
      <c r="N299" s="379"/>
      <c r="O299" s="379"/>
      <c r="P299" s="9"/>
      <c r="Q299" s="35">
        <f t="shared" si="16"/>
        <v>0</v>
      </c>
      <c r="R299" s="89"/>
      <c r="S299" s="89"/>
      <c r="T299" s="89"/>
    </row>
    <row r="300" spans="1:20" s="83" customFormat="1" ht="19.5" customHeight="1">
      <c r="A300" s="450" t="s">
        <v>540</v>
      </c>
      <c r="B300" s="451"/>
      <c r="C300" s="451"/>
      <c r="D300" s="451"/>
      <c r="E300" s="567"/>
      <c r="F300" s="94">
        <f>ROUND('прайс 2015 розница'!F300*СРЕД%,0.1)</f>
        <v>75</v>
      </c>
      <c r="G300" s="95">
        <f>ROUND('прайс 2015 розница'!G300*СРЕД%,0.1)</f>
        <v>209</v>
      </c>
      <c r="H300" s="132">
        <f t="shared" si="15"/>
        <v>3.762</v>
      </c>
      <c r="I300" s="102"/>
      <c r="J300" s="102"/>
      <c r="K300" s="141" t="s">
        <v>540</v>
      </c>
      <c r="L300" s="498"/>
      <c r="M300" s="378"/>
      <c r="N300" s="379"/>
      <c r="O300" s="379"/>
      <c r="P300" s="9"/>
      <c r="Q300" s="35">
        <f>SUM(+F300*L300+G300*N300+(H300*P300-IF(AND(51&lt;=P300,P300&lt;100),P300*H300*1%,IF(AND(100&lt;=P300,P300&lt;300),P300*H300*4%,IF(AND(300&lt;=P300,P300&lt;500),P300*H300*8%,IF(AND(500&lt;=P300,P300&lt;1000),P300*H300*10%,IF(P300&gt;=1000,P300*H300*15%,0)))))))</f>
        <v>0</v>
      </c>
      <c r="R300" s="89"/>
      <c r="S300" s="89"/>
      <c r="T300" s="89"/>
    </row>
    <row r="301" spans="1:20" s="83" customFormat="1" ht="19.5" customHeight="1" thickBot="1">
      <c r="A301" s="459" t="s">
        <v>568</v>
      </c>
      <c r="B301" s="460"/>
      <c r="C301" s="460"/>
      <c r="D301" s="460"/>
      <c r="E301" s="570"/>
      <c r="F301" s="143">
        <f>ROUND('прайс 2015 розница'!F301*СРЕД%,0.1)</f>
        <v>96</v>
      </c>
      <c r="G301" s="207">
        <f>ROUND('прайс 2015 розница'!G301*СРЕД%,0.1)</f>
        <v>271</v>
      </c>
      <c r="H301" s="135">
        <f t="shared" si="15"/>
        <v>4.878</v>
      </c>
      <c r="I301" s="102"/>
      <c r="J301" s="102"/>
      <c r="K301" s="169" t="s">
        <v>568</v>
      </c>
      <c r="L301" s="507"/>
      <c r="M301" s="508"/>
      <c r="N301" s="540"/>
      <c r="O301" s="540"/>
      <c r="P301" s="14"/>
      <c r="Q301" s="35">
        <f t="shared" si="16"/>
        <v>0</v>
      </c>
      <c r="R301" s="89"/>
      <c r="S301" s="89"/>
      <c r="T301" s="89"/>
    </row>
    <row r="302" spans="1:18" s="83" customFormat="1" ht="19.5" customHeight="1" thickBot="1">
      <c r="A302" s="283" t="s">
        <v>574</v>
      </c>
      <c r="B302" s="284"/>
      <c r="C302" s="284"/>
      <c r="D302" s="284"/>
      <c r="E302" s="284"/>
      <c r="F302" s="284"/>
      <c r="G302" s="284"/>
      <c r="H302" s="284"/>
      <c r="I302" s="285" t="s">
        <v>296</v>
      </c>
      <c r="J302" s="286"/>
      <c r="K302" s="408" t="s">
        <v>293</v>
      </c>
      <c r="L302" s="409"/>
      <c r="M302" s="409"/>
      <c r="N302" s="409"/>
      <c r="O302" s="409"/>
      <c r="P302" s="409"/>
      <c r="Q302" s="410"/>
      <c r="R302" s="71"/>
    </row>
    <row r="303" spans="1:18" s="83" customFormat="1" ht="13.5" customHeight="1" thickBot="1">
      <c r="A303" s="281" t="s">
        <v>21</v>
      </c>
      <c r="B303" s="282"/>
      <c r="C303" s="282"/>
      <c r="D303" s="542" t="s">
        <v>289</v>
      </c>
      <c r="E303" s="543"/>
      <c r="F303" s="421" t="s">
        <v>282</v>
      </c>
      <c r="G303" s="546" t="s">
        <v>283</v>
      </c>
      <c r="H303" s="548" t="s">
        <v>284</v>
      </c>
      <c r="I303" s="287"/>
      <c r="J303" s="288"/>
      <c r="K303" s="317"/>
      <c r="L303" s="411"/>
      <c r="M303" s="411"/>
      <c r="N303" s="411"/>
      <c r="O303" s="411"/>
      <c r="P303" s="411"/>
      <c r="Q303" s="412"/>
      <c r="R303" s="71"/>
    </row>
    <row r="304" spans="1:18" s="83" customFormat="1" ht="13.5" customHeight="1" thickBot="1">
      <c r="A304" s="283"/>
      <c r="B304" s="284"/>
      <c r="C304" s="284"/>
      <c r="D304" s="544"/>
      <c r="E304" s="545"/>
      <c r="F304" s="424"/>
      <c r="G304" s="547"/>
      <c r="H304" s="549"/>
      <c r="I304" s="287"/>
      <c r="J304" s="288"/>
      <c r="K304" s="435" t="s">
        <v>21</v>
      </c>
      <c r="L304" s="475" t="s">
        <v>152</v>
      </c>
      <c r="M304" s="476"/>
      <c r="N304" s="476"/>
      <c r="O304" s="476"/>
      <c r="P304" s="477"/>
      <c r="Q304" s="435" t="s">
        <v>65</v>
      </c>
      <c r="R304" s="71"/>
    </row>
    <row r="305" spans="1:18" s="83" customFormat="1" ht="26.25" thickBot="1">
      <c r="A305" s="283"/>
      <c r="B305" s="284"/>
      <c r="C305" s="284"/>
      <c r="D305" s="544"/>
      <c r="E305" s="545"/>
      <c r="F305" s="424"/>
      <c r="G305" s="547"/>
      <c r="H305" s="549"/>
      <c r="I305" s="287"/>
      <c r="J305" s="288"/>
      <c r="K305" s="436"/>
      <c r="L305" s="428">
        <v>10</v>
      </c>
      <c r="M305" s="430"/>
      <c r="N305" s="428">
        <v>50</v>
      </c>
      <c r="O305" s="430"/>
      <c r="P305" s="168" t="s">
        <v>292</v>
      </c>
      <c r="Q305" s="436"/>
      <c r="R305" s="71"/>
    </row>
    <row r="306" spans="1:18" s="83" customFormat="1" ht="15" thickBot="1">
      <c r="A306" s="550" t="s">
        <v>288</v>
      </c>
      <c r="B306" s="551"/>
      <c r="C306" s="551"/>
      <c r="D306" s="551"/>
      <c r="E306" s="551"/>
      <c r="F306" s="551"/>
      <c r="G306" s="551"/>
      <c r="H306" s="552"/>
      <c r="I306" s="287"/>
      <c r="J306" s="288"/>
      <c r="K306" s="529" t="s">
        <v>288</v>
      </c>
      <c r="L306" s="530"/>
      <c r="M306" s="530"/>
      <c r="N306" s="530"/>
      <c r="O306" s="530"/>
      <c r="P306" s="530"/>
      <c r="Q306" s="531"/>
      <c r="R306" s="171"/>
    </row>
    <row r="307" spans="1:20" s="83" customFormat="1" ht="15.75" thickBot="1">
      <c r="A307" s="368" t="s">
        <v>290</v>
      </c>
      <c r="B307" s="369"/>
      <c r="C307" s="437"/>
      <c r="D307" s="553"/>
      <c r="E307" s="554"/>
      <c r="F307" s="203">
        <f>ROUND('прайс 2015 розница'!F307*СРЕД%,0.1)</f>
        <v>50</v>
      </c>
      <c r="G307" s="204">
        <f>ROUND('прайс 2015 розница'!G307*СРЕД%,0.1)</f>
        <v>200</v>
      </c>
      <c r="H307" s="131">
        <f>G307/50</f>
        <v>4</v>
      </c>
      <c r="I307" s="290"/>
      <c r="J307" s="291"/>
      <c r="K307" s="186" t="s">
        <v>290</v>
      </c>
      <c r="L307" s="371"/>
      <c r="M307" s="372"/>
      <c r="N307" s="373"/>
      <c r="O307" s="373"/>
      <c r="P307" s="15"/>
      <c r="Q307" s="17">
        <f>SUM(+F307*L307+G307*N307+(H307*P307-IF(AND(51&lt;=P307,P307&lt;100),P307*H307*1%,IF(AND(100&lt;=P307,P307&lt;300),P307*H307*4%,IF(AND(300&lt;=P307,P307&lt;500),P307*H307*8%,IF(AND(500&lt;=P307,P307&lt;1000),P307*H307*10%,IF(P307&gt;=1000,P307*H307*15%,0)))))))</f>
        <v>0</v>
      </c>
      <c r="R307" s="89"/>
      <c r="S307" s="89"/>
      <c r="T307" s="89"/>
    </row>
    <row r="308" spans="1:20" s="83" customFormat="1" ht="15.75" thickBot="1">
      <c r="A308" s="383" t="s">
        <v>291</v>
      </c>
      <c r="B308" s="384"/>
      <c r="C308" s="455"/>
      <c r="D308" s="553"/>
      <c r="E308" s="554"/>
      <c r="F308" s="143">
        <f>ROUND('прайс 2015 розница'!F308*СРЕД%,0.1)</f>
        <v>50</v>
      </c>
      <c r="G308" s="207">
        <f>ROUND('прайс 2015 розница'!G308*СРЕД%,0.1)</f>
        <v>200</v>
      </c>
      <c r="H308" s="135">
        <f>G308/50</f>
        <v>4</v>
      </c>
      <c r="I308" s="102"/>
      <c r="J308" s="102"/>
      <c r="K308" s="187" t="s">
        <v>291</v>
      </c>
      <c r="L308" s="555"/>
      <c r="M308" s="556"/>
      <c r="N308" s="557"/>
      <c r="O308" s="557"/>
      <c r="P308" s="16"/>
      <c r="Q308" s="22">
        <f>SUM(+F308*L308+G308*N308+(H308*P308-IF(AND(51&lt;=P308,P308&lt;100),P308*H308*1%,IF(AND(100&lt;=P308,P308&lt;300),P308*H308*4%,IF(AND(300&lt;=P308,P308&lt;500),P308*H308*8%,IF(AND(500&lt;=P308,P308&lt;1000),P308*H308*10%,IF(P308&gt;=1000,P308*H308*15%,0)))))))</f>
        <v>0</v>
      </c>
      <c r="R308" s="89"/>
      <c r="S308" s="89"/>
      <c r="T308" s="89"/>
    </row>
    <row r="309" spans="1:20" s="83" customFormat="1" ht="15" thickBot="1">
      <c r="A309" s="480" t="s">
        <v>280</v>
      </c>
      <c r="B309" s="481"/>
      <c r="C309" s="481"/>
      <c r="D309" s="481"/>
      <c r="E309" s="481"/>
      <c r="F309" s="481"/>
      <c r="G309" s="481"/>
      <c r="H309" s="558"/>
      <c r="I309" s="102"/>
      <c r="J309" s="102"/>
      <c r="K309" s="529" t="s">
        <v>280</v>
      </c>
      <c r="L309" s="530"/>
      <c r="M309" s="530"/>
      <c r="N309" s="530"/>
      <c r="O309" s="530"/>
      <c r="P309" s="530"/>
      <c r="Q309" s="531"/>
      <c r="R309" s="89"/>
      <c r="S309" s="89"/>
      <c r="T309" s="89"/>
    </row>
    <row r="310" spans="1:20" s="83" customFormat="1" ht="15">
      <c r="A310" s="368" t="s">
        <v>279</v>
      </c>
      <c r="B310" s="369"/>
      <c r="C310" s="437"/>
      <c r="D310" s="559"/>
      <c r="E310" s="560"/>
      <c r="F310" s="203">
        <f>ROUND('прайс 2015 розница'!F310*СРЕД%,0.1)</f>
        <v>50</v>
      </c>
      <c r="G310" s="204">
        <f>ROUND('прайс 2015 розница'!G310*СРЕД%,0.1)</f>
        <v>200</v>
      </c>
      <c r="H310" s="131">
        <f>G310/50</f>
        <v>4</v>
      </c>
      <c r="I310" s="102"/>
      <c r="J310" s="102"/>
      <c r="K310" s="186" t="s">
        <v>279</v>
      </c>
      <c r="L310" s="371"/>
      <c r="M310" s="372"/>
      <c r="N310" s="373"/>
      <c r="O310" s="373"/>
      <c r="P310" s="15"/>
      <c r="Q310" s="17">
        <f>SUM(+F310*L310+G310*N310+(H310*P310-IF(AND(51&lt;=P310,P310&lt;100),P310*H310*1%,IF(AND(100&lt;=P310,P310&lt;300),P310*H310*4%,IF(AND(300&lt;=P310,P310&lt;500),P310*H310*8%,IF(AND(500&lt;=P310,P310&lt;1000),P310*H310*10%,IF(P310&gt;=1000,P310*H310*15%,0)))))))</f>
        <v>0</v>
      </c>
      <c r="R310" s="89"/>
      <c r="S310" s="89"/>
      <c r="T310" s="89"/>
    </row>
    <row r="311" spans="1:20" s="83" customFormat="1" ht="15">
      <c r="A311" s="374" t="s">
        <v>281</v>
      </c>
      <c r="B311" s="375"/>
      <c r="C311" s="446"/>
      <c r="D311" s="553"/>
      <c r="E311" s="554"/>
      <c r="F311" s="94">
        <f>ROUND('прайс 2015 розница'!F311*СРЕД%,0.1)</f>
        <v>50</v>
      </c>
      <c r="G311" s="95">
        <f>ROUND('прайс 2015 розница'!G311*СРЕД%,0.1)</f>
        <v>200</v>
      </c>
      <c r="H311" s="132">
        <f>G311/50</f>
        <v>4</v>
      </c>
      <c r="I311" s="102"/>
      <c r="J311" s="102"/>
      <c r="K311" s="188" t="s">
        <v>281</v>
      </c>
      <c r="L311" s="377"/>
      <c r="M311" s="378"/>
      <c r="N311" s="379"/>
      <c r="O311" s="379"/>
      <c r="P311" s="9"/>
      <c r="Q311" s="17">
        <f>SUM(+F311*L311+G311*N311+(H311*P311-IF(AND(51&lt;=P311,P311&lt;100),P311*H311*1%,IF(AND(100&lt;=P311,P311&lt;300),P311*H311*4%,IF(AND(300&lt;=P311,P311&lt;500),P311*H311*8%,IF(AND(500&lt;=P311,P311&lt;1000),P311*H311*10%,IF(P311&gt;=1000,P311*H311*15%,0)))))))</f>
        <v>0</v>
      </c>
      <c r="R311" s="89"/>
      <c r="S311" s="89"/>
      <c r="T311" s="89"/>
    </row>
    <row r="312" spans="1:20" s="83" customFormat="1" ht="15">
      <c r="A312" s="374" t="s">
        <v>285</v>
      </c>
      <c r="B312" s="375"/>
      <c r="C312" s="446"/>
      <c r="D312" s="553"/>
      <c r="E312" s="554"/>
      <c r="F312" s="94">
        <f>ROUND('прайс 2015 розница'!F312*СРЕД%,0.1)</f>
        <v>50</v>
      </c>
      <c r="G312" s="95">
        <f>ROUND('прайс 2015 розница'!G312*СРЕД%,0.1)</f>
        <v>200</v>
      </c>
      <c r="H312" s="132">
        <f>G312/50</f>
        <v>4</v>
      </c>
      <c r="I312" s="102"/>
      <c r="J312" s="102"/>
      <c r="K312" s="188" t="s">
        <v>285</v>
      </c>
      <c r="L312" s="377"/>
      <c r="M312" s="378"/>
      <c r="N312" s="379"/>
      <c r="O312" s="379"/>
      <c r="P312" s="9"/>
      <c r="Q312" s="17">
        <f>SUM(+F312*L312+G312*N312+(H312*P312-IF(AND(51&lt;=P312,P312&lt;100),P312*H312*1%,IF(AND(100&lt;=P312,P312&lt;300),P312*H312*4%,IF(AND(300&lt;=P312,P312&lt;500),P312*H312*8%,IF(AND(500&lt;=P312,P312&lt;1000),P312*H312*10%,IF(P312&gt;=1000,P312*H312*15%,0)))))))</f>
        <v>0</v>
      </c>
      <c r="R312" s="89"/>
      <c r="S312" s="89"/>
      <c r="T312" s="89"/>
    </row>
    <row r="313" spans="1:20" s="83" customFormat="1" ht="15">
      <c r="A313" s="374" t="s">
        <v>286</v>
      </c>
      <c r="B313" s="375"/>
      <c r="C313" s="446"/>
      <c r="D313" s="553"/>
      <c r="E313" s="554"/>
      <c r="F313" s="94">
        <f>ROUND('прайс 2015 розница'!F313*СРЕД%,0.1)</f>
        <v>56</v>
      </c>
      <c r="G313" s="95">
        <f>ROUND('прайс 2015 розница'!G313*СРЕД%,0.1)</f>
        <v>225</v>
      </c>
      <c r="H313" s="132">
        <f>G313/50</f>
        <v>4.5</v>
      </c>
      <c r="I313" s="102"/>
      <c r="J313" s="102"/>
      <c r="K313" s="188" t="s">
        <v>286</v>
      </c>
      <c r="L313" s="377"/>
      <c r="M313" s="378"/>
      <c r="N313" s="379"/>
      <c r="O313" s="379"/>
      <c r="P313" s="9"/>
      <c r="Q313" s="17">
        <f>SUM(+F313*L313+G313*N313+(H313*P313-IF(AND(51&lt;=P313,P313&lt;100),P313*H313*1%,IF(AND(100&lt;=P313,P313&lt;300),P313*H313*4%,IF(AND(300&lt;=P313,P313&lt;500),P313*H313*8%,IF(AND(500&lt;=P313,P313&lt;1000),P313*H313*10%,IF(P313&gt;=1000,P313*H313*15%,0)))))))</f>
        <v>0</v>
      </c>
      <c r="R313" s="89"/>
      <c r="S313" s="89"/>
      <c r="T313" s="89"/>
    </row>
    <row r="314" spans="1:20" s="83" customFormat="1" ht="15.75" thickBot="1">
      <c r="A314" s="383" t="s">
        <v>287</v>
      </c>
      <c r="B314" s="384"/>
      <c r="C314" s="455"/>
      <c r="D314" s="561"/>
      <c r="E314" s="562"/>
      <c r="F314" s="143">
        <f>ROUND('прайс 2015 розница'!F314*СРЕД%,0.1)</f>
        <v>75</v>
      </c>
      <c r="G314" s="207">
        <f>ROUND('прайс 2015 розница'!G314*СРЕД%,0.1)</f>
        <v>334</v>
      </c>
      <c r="H314" s="135">
        <f>G314/50</f>
        <v>6.68</v>
      </c>
      <c r="I314" s="102"/>
      <c r="J314" s="102"/>
      <c r="K314" s="188" t="s">
        <v>287</v>
      </c>
      <c r="L314" s="377"/>
      <c r="M314" s="378"/>
      <c r="N314" s="379"/>
      <c r="O314" s="379"/>
      <c r="P314" s="9"/>
      <c r="Q314" s="17">
        <f>SUM(+F314*L314+G314*N314+(H314*P314-IF(AND(51&lt;=P314,P314&lt;100),P314*H314*1%,IF(AND(100&lt;=P314,P314&lt;300),P314*H314*4%,IF(AND(300&lt;=P314,P314&lt;500),P314*H314*8%,IF(AND(500&lt;=P314,P314&lt;1000),P314*H314*10%,IF(P314&gt;=1000,P314*H314*15%,0)))))))</f>
        <v>0</v>
      </c>
      <c r="R314" s="89"/>
      <c r="S314" s="89"/>
      <c r="T314" s="89"/>
    </row>
    <row r="315" spans="1:18" s="83" customFormat="1" ht="19.5" customHeight="1" thickBot="1">
      <c r="A315" s="335" t="s">
        <v>573</v>
      </c>
      <c r="B315" s="336"/>
      <c r="C315" s="336"/>
      <c r="D315" s="336"/>
      <c r="E315" s="336"/>
      <c r="F315" s="336"/>
      <c r="G315" s="336"/>
      <c r="H315" s="407"/>
      <c r="I315" s="102"/>
      <c r="J315" s="102"/>
      <c r="K315" s="408" t="s">
        <v>464</v>
      </c>
      <c r="L315" s="409"/>
      <c r="M315" s="409"/>
      <c r="N315" s="409"/>
      <c r="O315" s="409"/>
      <c r="P315" s="409"/>
      <c r="Q315" s="410"/>
      <c r="R315" s="71"/>
    </row>
    <row r="316" spans="1:18" s="83" customFormat="1" ht="12.75" customHeight="1" thickBot="1">
      <c r="A316" s="281" t="s">
        <v>21</v>
      </c>
      <c r="B316" s="413"/>
      <c r="C316" s="413"/>
      <c r="D316" s="413"/>
      <c r="E316" s="414"/>
      <c r="F316" s="419" t="s">
        <v>312</v>
      </c>
      <c r="G316" s="420"/>
      <c r="H316" s="421"/>
      <c r="I316" s="102"/>
      <c r="J316" s="102"/>
      <c r="K316" s="317"/>
      <c r="L316" s="411"/>
      <c r="M316" s="411"/>
      <c r="N316" s="411"/>
      <c r="O316" s="411"/>
      <c r="P316" s="411"/>
      <c r="Q316" s="412"/>
      <c r="R316" s="71"/>
    </row>
    <row r="317" spans="1:18" s="83" customFormat="1" ht="13.5" customHeight="1">
      <c r="A317" s="415"/>
      <c r="B317" s="416"/>
      <c r="C317" s="416"/>
      <c r="D317" s="416"/>
      <c r="E317" s="417"/>
      <c r="F317" s="422"/>
      <c r="G317" s="423"/>
      <c r="H317" s="424"/>
      <c r="I317" s="102"/>
      <c r="J317" s="102"/>
      <c r="K317" s="425" t="s">
        <v>21</v>
      </c>
      <c r="L317" s="426"/>
      <c r="M317" s="426"/>
      <c r="N317" s="427"/>
      <c r="O317" s="431" t="s">
        <v>349</v>
      </c>
      <c r="P317" s="432"/>
      <c r="Q317" s="435" t="s">
        <v>65</v>
      </c>
      <c r="R317" s="71"/>
    </row>
    <row r="318" spans="1:18" s="83" customFormat="1" ht="12.75" customHeight="1" thickBot="1">
      <c r="A318" s="415"/>
      <c r="B318" s="418"/>
      <c r="C318" s="418"/>
      <c r="D318" s="418"/>
      <c r="E318" s="417"/>
      <c r="F318" s="422"/>
      <c r="G318" s="423"/>
      <c r="H318" s="424"/>
      <c r="I318" s="102"/>
      <c r="J318" s="102"/>
      <c r="K318" s="428"/>
      <c r="L318" s="429"/>
      <c r="M318" s="429"/>
      <c r="N318" s="430"/>
      <c r="O318" s="433"/>
      <c r="P318" s="434"/>
      <c r="Q318" s="436"/>
      <c r="R318" s="71"/>
    </row>
    <row r="319" spans="1:18" s="83" customFormat="1" ht="19.5" customHeight="1">
      <c r="A319" s="368" t="s">
        <v>441</v>
      </c>
      <c r="B319" s="369"/>
      <c r="C319" s="369"/>
      <c r="D319" s="369"/>
      <c r="E319" s="370"/>
      <c r="F319" s="563">
        <f>ROUND('прайс 2015 розница'!F319*СРЕД%,0.1)</f>
        <v>281</v>
      </c>
      <c r="G319" s="439"/>
      <c r="H319" s="440"/>
      <c r="I319" s="102"/>
      <c r="J319" s="102"/>
      <c r="K319" s="441" t="s">
        <v>441</v>
      </c>
      <c r="L319" s="442"/>
      <c r="M319" s="442"/>
      <c r="N319" s="564"/>
      <c r="O319" s="444"/>
      <c r="P319" s="565"/>
      <c r="Q319" s="18">
        <f>F319*O319</f>
        <v>0</v>
      </c>
      <c r="R319" s="89"/>
    </row>
    <row r="320" spans="1:18" s="83" customFormat="1" ht="19.5" customHeight="1">
      <c r="A320" s="374" t="s">
        <v>442</v>
      </c>
      <c r="B320" s="375"/>
      <c r="C320" s="375"/>
      <c r="D320" s="375"/>
      <c r="E320" s="376"/>
      <c r="F320" s="566">
        <f>ROUND('прайс 2015 розница'!F320*СРЕД%,0.1)</f>
        <v>78</v>
      </c>
      <c r="G320" s="448"/>
      <c r="H320" s="449"/>
      <c r="I320" s="102"/>
      <c r="J320" s="102"/>
      <c r="K320" s="450" t="s">
        <v>442</v>
      </c>
      <c r="L320" s="451"/>
      <c r="M320" s="451"/>
      <c r="N320" s="567"/>
      <c r="O320" s="453"/>
      <c r="P320" s="568"/>
      <c r="Q320" s="23">
        <f aca="true" t="shared" si="17" ref="Q320:Q341">F320*O320</f>
        <v>0</v>
      </c>
      <c r="R320" s="89"/>
    </row>
    <row r="321" spans="1:18" s="83" customFormat="1" ht="19.5" customHeight="1">
      <c r="A321" s="374" t="s">
        <v>443</v>
      </c>
      <c r="B321" s="375"/>
      <c r="C321" s="375"/>
      <c r="D321" s="375"/>
      <c r="E321" s="376"/>
      <c r="F321" s="566">
        <f>ROUND('прайс 2015 розница'!F321*СРЕД%,0.1)</f>
        <v>301</v>
      </c>
      <c r="G321" s="448"/>
      <c r="H321" s="449"/>
      <c r="I321" s="102"/>
      <c r="J321" s="102"/>
      <c r="K321" s="450" t="s">
        <v>443</v>
      </c>
      <c r="L321" s="451"/>
      <c r="M321" s="451"/>
      <c r="N321" s="567"/>
      <c r="O321" s="453"/>
      <c r="P321" s="568"/>
      <c r="Q321" s="23">
        <f t="shared" si="17"/>
        <v>0</v>
      </c>
      <c r="R321" s="89"/>
    </row>
    <row r="322" spans="1:18" s="83" customFormat="1" ht="19.5" customHeight="1">
      <c r="A322" s="374" t="s">
        <v>444</v>
      </c>
      <c r="B322" s="375"/>
      <c r="C322" s="375"/>
      <c r="D322" s="375"/>
      <c r="E322" s="376"/>
      <c r="F322" s="566">
        <f>ROUND('прайс 2015 розница'!F322*СРЕД%,0.1)</f>
        <v>173</v>
      </c>
      <c r="G322" s="448"/>
      <c r="H322" s="449"/>
      <c r="I322" s="102"/>
      <c r="J322" s="102"/>
      <c r="K322" s="450" t="s">
        <v>444</v>
      </c>
      <c r="L322" s="451"/>
      <c r="M322" s="451"/>
      <c r="N322" s="567"/>
      <c r="O322" s="453"/>
      <c r="P322" s="568"/>
      <c r="Q322" s="23">
        <f t="shared" si="17"/>
        <v>0</v>
      </c>
      <c r="R322" s="89"/>
    </row>
    <row r="323" spans="1:18" s="83" customFormat="1" ht="19.5" customHeight="1">
      <c r="A323" s="374" t="s">
        <v>445</v>
      </c>
      <c r="B323" s="375"/>
      <c r="C323" s="375"/>
      <c r="D323" s="375"/>
      <c r="E323" s="376"/>
      <c r="F323" s="566">
        <f>ROUND('прайс 2015 розница'!F323*СРЕД%,0.1)</f>
        <v>138</v>
      </c>
      <c r="G323" s="448"/>
      <c r="H323" s="449"/>
      <c r="I323" s="102"/>
      <c r="J323" s="102"/>
      <c r="K323" s="450" t="s">
        <v>445</v>
      </c>
      <c r="L323" s="451"/>
      <c r="M323" s="451"/>
      <c r="N323" s="567"/>
      <c r="O323" s="453"/>
      <c r="P323" s="568"/>
      <c r="Q323" s="23">
        <f t="shared" si="17"/>
        <v>0</v>
      </c>
      <c r="R323" s="89"/>
    </row>
    <row r="324" spans="1:18" s="83" customFormat="1" ht="19.5" customHeight="1">
      <c r="A324" s="374" t="s">
        <v>446</v>
      </c>
      <c r="B324" s="375"/>
      <c r="C324" s="375"/>
      <c r="D324" s="375"/>
      <c r="E324" s="376"/>
      <c r="F324" s="566">
        <f>ROUND('прайс 2015 розница'!F324*СРЕД%,0.1)</f>
        <v>180</v>
      </c>
      <c r="G324" s="448"/>
      <c r="H324" s="449"/>
      <c r="I324" s="102"/>
      <c r="J324" s="102"/>
      <c r="K324" s="450" t="s">
        <v>446</v>
      </c>
      <c r="L324" s="451"/>
      <c r="M324" s="451"/>
      <c r="N324" s="567"/>
      <c r="O324" s="453"/>
      <c r="P324" s="568"/>
      <c r="Q324" s="23">
        <f t="shared" si="17"/>
        <v>0</v>
      </c>
      <c r="R324" s="89"/>
    </row>
    <row r="325" spans="1:18" s="83" customFormat="1" ht="19.5" customHeight="1">
      <c r="A325" s="374" t="s">
        <v>447</v>
      </c>
      <c r="B325" s="375"/>
      <c r="C325" s="375"/>
      <c r="D325" s="375"/>
      <c r="E325" s="376"/>
      <c r="F325" s="566">
        <f>ROUND('прайс 2015 розница'!F325*СРЕД%,0.1)</f>
        <v>188</v>
      </c>
      <c r="G325" s="448"/>
      <c r="H325" s="449"/>
      <c r="I325" s="102"/>
      <c r="J325" s="102"/>
      <c r="K325" s="450" t="s">
        <v>447</v>
      </c>
      <c r="L325" s="451"/>
      <c r="M325" s="451"/>
      <c r="N325" s="567"/>
      <c r="O325" s="453"/>
      <c r="P325" s="568"/>
      <c r="Q325" s="23">
        <f t="shared" si="17"/>
        <v>0</v>
      </c>
      <c r="R325" s="89"/>
    </row>
    <row r="326" spans="1:18" s="83" customFormat="1" ht="19.5" customHeight="1">
      <c r="A326" s="374" t="s">
        <v>448</v>
      </c>
      <c r="B326" s="375"/>
      <c r="C326" s="375"/>
      <c r="D326" s="375"/>
      <c r="E326" s="376"/>
      <c r="F326" s="566">
        <f>ROUND('прайс 2015 розница'!F326*СРЕД%,0.1)</f>
        <v>193</v>
      </c>
      <c r="G326" s="448"/>
      <c r="H326" s="449"/>
      <c r="I326" s="102"/>
      <c r="J326" s="102"/>
      <c r="K326" s="450" t="s">
        <v>448</v>
      </c>
      <c r="L326" s="451"/>
      <c r="M326" s="451"/>
      <c r="N326" s="567"/>
      <c r="O326" s="453"/>
      <c r="P326" s="568"/>
      <c r="Q326" s="23">
        <f t="shared" si="17"/>
        <v>0</v>
      </c>
      <c r="R326" s="89"/>
    </row>
    <row r="327" spans="1:18" s="83" customFormat="1" ht="19.5" customHeight="1">
      <c r="A327" s="374" t="s">
        <v>449</v>
      </c>
      <c r="B327" s="375"/>
      <c r="C327" s="375"/>
      <c r="D327" s="375"/>
      <c r="E327" s="376"/>
      <c r="F327" s="566">
        <f>ROUND('прайс 2015 розница'!F327*СРЕД%,0.1)</f>
        <v>193</v>
      </c>
      <c r="G327" s="448"/>
      <c r="H327" s="449"/>
      <c r="I327" s="102"/>
      <c r="J327" s="102"/>
      <c r="K327" s="450" t="s">
        <v>449</v>
      </c>
      <c r="L327" s="451"/>
      <c r="M327" s="451"/>
      <c r="N327" s="567"/>
      <c r="O327" s="453"/>
      <c r="P327" s="568"/>
      <c r="Q327" s="23">
        <f t="shared" si="17"/>
        <v>0</v>
      </c>
      <c r="R327" s="89"/>
    </row>
    <row r="328" spans="1:18" s="83" customFormat="1" ht="19.5" customHeight="1">
      <c r="A328" s="374" t="s">
        <v>450</v>
      </c>
      <c r="B328" s="375"/>
      <c r="C328" s="375"/>
      <c r="D328" s="375"/>
      <c r="E328" s="376"/>
      <c r="F328" s="566">
        <f>ROUND('прайс 2015 розница'!F328*СРЕД%,0.1)</f>
        <v>188</v>
      </c>
      <c r="G328" s="448"/>
      <c r="H328" s="449"/>
      <c r="I328" s="102"/>
      <c r="J328" s="102"/>
      <c r="K328" s="450" t="s">
        <v>450</v>
      </c>
      <c r="L328" s="451"/>
      <c r="M328" s="451"/>
      <c r="N328" s="567"/>
      <c r="O328" s="453"/>
      <c r="P328" s="568"/>
      <c r="Q328" s="23">
        <f t="shared" si="17"/>
        <v>0</v>
      </c>
      <c r="R328" s="89"/>
    </row>
    <row r="329" spans="1:18" s="83" customFormat="1" ht="19.5" customHeight="1">
      <c r="A329" s="374" t="s">
        <v>451</v>
      </c>
      <c r="B329" s="375"/>
      <c r="C329" s="375"/>
      <c r="D329" s="375"/>
      <c r="E329" s="376"/>
      <c r="F329" s="566">
        <f>ROUND('прайс 2015 розница'!F329*СРЕД%,0.1)</f>
        <v>138</v>
      </c>
      <c r="G329" s="448"/>
      <c r="H329" s="449"/>
      <c r="I329" s="102"/>
      <c r="J329" s="102"/>
      <c r="K329" s="450" t="s">
        <v>451</v>
      </c>
      <c r="L329" s="451"/>
      <c r="M329" s="451"/>
      <c r="N329" s="567"/>
      <c r="O329" s="453"/>
      <c r="P329" s="568"/>
      <c r="Q329" s="23">
        <f t="shared" si="17"/>
        <v>0</v>
      </c>
      <c r="R329" s="89"/>
    </row>
    <row r="330" spans="1:18" s="83" customFormat="1" ht="19.5" customHeight="1">
      <c r="A330" s="374" t="s">
        <v>452</v>
      </c>
      <c r="B330" s="375"/>
      <c r="C330" s="375"/>
      <c r="D330" s="375"/>
      <c r="E330" s="376"/>
      <c r="F330" s="566">
        <f>ROUND('прайс 2015 розница'!F330*СРЕД%,0.1)</f>
        <v>63</v>
      </c>
      <c r="G330" s="448"/>
      <c r="H330" s="449"/>
      <c r="I330" s="102"/>
      <c r="J330" s="102"/>
      <c r="K330" s="450" t="s">
        <v>452</v>
      </c>
      <c r="L330" s="451"/>
      <c r="M330" s="451"/>
      <c r="N330" s="567"/>
      <c r="O330" s="453"/>
      <c r="P330" s="568"/>
      <c r="Q330" s="23">
        <f t="shared" si="17"/>
        <v>0</v>
      </c>
      <c r="R330" s="89"/>
    </row>
    <row r="331" spans="1:18" s="83" customFormat="1" ht="19.5" customHeight="1">
      <c r="A331" s="374" t="s">
        <v>453</v>
      </c>
      <c r="B331" s="375"/>
      <c r="C331" s="375"/>
      <c r="D331" s="375"/>
      <c r="E331" s="376"/>
      <c r="F331" s="566">
        <f>ROUND('прайс 2015 розница'!F331*СРЕД%,0.1)</f>
        <v>158</v>
      </c>
      <c r="G331" s="448"/>
      <c r="H331" s="449"/>
      <c r="I331" s="102"/>
      <c r="J331" s="102"/>
      <c r="K331" s="450" t="s">
        <v>453</v>
      </c>
      <c r="L331" s="451"/>
      <c r="M331" s="451"/>
      <c r="N331" s="567"/>
      <c r="O331" s="453"/>
      <c r="P331" s="568"/>
      <c r="Q331" s="23">
        <f t="shared" si="17"/>
        <v>0</v>
      </c>
      <c r="R331" s="89"/>
    </row>
    <row r="332" spans="1:18" s="83" customFormat="1" ht="19.5" customHeight="1">
      <c r="A332" s="374" t="s">
        <v>454</v>
      </c>
      <c r="B332" s="375"/>
      <c r="C332" s="375"/>
      <c r="D332" s="375"/>
      <c r="E332" s="376"/>
      <c r="F332" s="566">
        <f>ROUND('прайс 2015 розница'!F332*СРЕД%,0.1)</f>
        <v>98</v>
      </c>
      <c r="G332" s="448"/>
      <c r="H332" s="449"/>
      <c r="I332" s="102"/>
      <c r="J332" s="102"/>
      <c r="K332" s="450" t="s">
        <v>454</v>
      </c>
      <c r="L332" s="451"/>
      <c r="M332" s="451"/>
      <c r="N332" s="567"/>
      <c r="O332" s="453"/>
      <c r="P332" s="568"/>
      <c r="Q332" s="23">
        <f t="shared" si="17"/>
        <v>0</v>
      </c>
      <c r="R332" s="89"/>
    </row>
    <row r="333" spans="1:18" s="83" customFormat="1" ht="19.5" customHeight="1">
      <c r="A333" s="374" t="s">
        <v>455</v>
      </c>
      <c r="B333" s="375"/>
      <c r="C333" s="375"/>
      <c r="D333" s="375"/>
      <c r="E333" s="376"/>
      <c r="F333" s="566">
        <f>ROUND('прайс 2015 розница'!F333*СРЕД%,0.1)</f>
        <v>266</v>
      </c>
      <c r="G333" s="448"/>
      <c r="H333" s="449"/>
      <c r="I333" s="102"/>
      <c r="J333" s="102"/>
      <c r="K333" s="450" t="s">
        <v>455</v>
      </c>
      <c r="L333" s="451"/>
      <c r="M333" s="451"/>
      <c r="N333" s="567"/>
      <c r="O333" s="453"/>
      <c r="P333" s="568"/>
      <c r="Q333" s="23">
        <f t="shared" si="17"/>
        <v>0</v>
      </c>
      <c r="R333" s="89"/>
    </row>
    <row r="334" spans="1:18" s="83" customFormat="1" ht="19.5" customHeight="1">
      <c r="A334" s="374" t="s">
        <v>456</v>
      </c>
      <c r="B334" s="375"/>
      <c r="C334" s="375"/>
      <c r="D334" s="375"/>
      <c r="E334" s="376"/>
      <c r="F334" s="566">
        <f>ROUND('прайс 2015 розница'!F334*СРЕД%,0.1)</f>
        <v>266</v>
      </c>
      <c r="G334" s="448"/>
      <c r="H334" s="449"/>
      <c r="I334" s="102"/>
      <c r="J334" s="102"/>
      <c r="K334" s="450" t="s">
        <v>456</v>
      </c>
      <c r="L334" s="451"/>
      <c r="M334" s="451"/>
      <c r="N334" s="567"/>
      <c r="O334" s="453"/>
      <c r="P334" s="568"/>
      <c r="Q334" s="23">
        <f t="shared" si="17"/>
        <v>0</v>
      </c>
      <c r="R334" s="89"/>
    </row>
    <row r="335" spans="1:18" s="83" customFormat="1" ht="19.5" customHeight="1">
      <c r="A335" s="374" t="s">
        <v>457</v>
      </c>
      <c r="B335" s="375"/>
      <c r="C335" s="375"/>
      <c r="D335" s="375"/>
      <c r="E335" s="376"/>
      <c r="F335" s="566">
        <f>ROUND('прайс 2015 розница'!F335*СРЕД%,0.1)</f>
        <v>245</v>
      </c>
      <c r="G335" s="448"/>
      <c r="H335" s="449"/>
      <c r="I335" s="102"/>
      <c r="J335" s="102"/>
      <c r="K335" s="450" t="s">
        <v>457</v>
      </c>
      <c r="L335" s="451"/>
      <c r="M335" s="451"/>
      <c r="N335" s="567"/>
      <c r="O335" s="453"/>
      <c r="P335" s="568"/>
      <c r="Q335" s="23">
        <f t="shared" si="17"/>
        <v>0</v>
      </c>
      <c r="R335" s="89"/>
    </row>
    <row r="336" spans="1:18" s="83" customFormat="1" ht="19.5" customHeight="1">
      <c r="A336" s="374" t="s">
        <v>458</v>
      </c>
      <c r="B336" s="375"/>
      <c r="C336" s="375"/>
      <c r="D336" s="375"/>
      <c r="E336" s="376"/>
      <c r="F336" s="566">
        <f>ROUND('прайс 2015 розница'!F336*СРЕД%,0.1)</f>
        <v>185</v>
      </c>
      <c r="G336" s="448"/>
      <c r="H336" s="449"/>
      <c r="I336" s="102"/>
      <c r="J336" s="102"/>
      <c r="K336" s="450" t="s">
        <v>458</v>
      </c>
      <c r="L336" s="451"/>
      <c r="M336" s="451"/>
      <c r="N336" s="567"/>
      <c r="O336" s="453"/>
      <c r="P336" s="568"/>
      <c r="Q336" s="23">
        <f t="shared" si="17"/>
        <v>0</v>
      </c>
      <c r="R336" s="89"/>
    </row>
    <row r="337" spans="1:18" s="83" customFormat="1" ht="19.5" customHeight="1">
      <c r="A337" s="374" t="s">
        <v>459</v>
      </c>
      <c r="B337" s="375"/>
      <c r="C337" s="375"/>
      <c r="D337" s="375"/>
      <c r="E337" s="376"/>
      <c r="F337" s="566">
        <f>ROUND('прайс 2015 розница'!F337*СРЕД%,0.1)</f>
        <v>173</v>
      </c>
      <c r="G337" s="448"/>
      <c r="H337" s="449"/>
      <c r="I337" s="102"/>
      <c r="J337" s="102"/>
      <c r="K337" s="450" t="s">
        <v>459</v>
      </c>
      <c r="L337" s="451"/>
      <c r="M337" s="451"/>
      <c r="N337" s="567"/>
      <c r="O337" s="453"/>
      <c r="P337" s="568"/>
      <c r="Q337" s="23">
        <f t="shared" si="17"/>
        <v>0</v>
      </c>
      <c r="R337" s="89"/>
    </row>
    <row r="338" spans="1:18" s="83" customFormat="1" ht="19.5" customHeight="1">
      <c r="A338" s="374" t="s">
        <v>460</v>
      </c>
      <c r="B338" s="375"/>
      <c r="C338" s="375"/>
      <c r="D338" s="375"/>
      <c r="E338" s="376"/>
      <c r="F338" s="566">
        <f>ROUND('прайс 2015 розница'!F338*СРЕД%,0.1)</f>
        <v>173</v>
      </c>
      <c r="G338" s="448"/>
      <c r="H338" s="449"/>
      <c r="I338" s="102"/>
      <c r="J338" s="102"/>
      <c r="K338" s="450" t="s">
        <v>460</v>
      </c>
      <c r="L338" s="451"/>
      <c r="M338" s="451"/>
      <c r="N338" s="567"/>
      <c r="O338" s="453"/>
      <c r="P338" s="568"/>
      <c r="Q338" s="23">
        <f t="shared" si="17"/>
        <v>0</v>
      </c>
      <c r="R338" s="89"/>
    </row>
    <row r="339" spans="1:18" s="83" customFormat="1" ht="19.5" customHeight="1">
      <c r="A339" s="374" t="s">
        <v>461</v>
      </c>
      <c r="B339" s="375"/>
      <c r="C339" s="375"/>
      <c r="D339" s="375"/>
      <c r="E339" s="376"/>
      <c r="F339" s="566">
        <f>ROUND('прайс 2015 розница'!F339*СРЕД%,0.1)</f>
        <v>726</v>
      </c>
      <c r="G339" s="448"/>
      <c r="H339" s="449"/>
      <c r="I339" s="102"/>
      <c r="J339" s="102"/>
      <c r="K339" s="450" t="s">
        <v>461</v>
      </c>
      <c r="L339" s="451"/>
      <c r="M339" s="451"/>
      <c r="N339" s="567"/>
      <c r="O339" s="453"/>
      <c r="P339" s="568"/>
      <c r="Q339" s="23">
        <f t="shared" si="17"/>
        <v>0</v>
      </c>
      <c r="R339" s="89"/>
    </row>
    <row r="340" spans="1:18" s="83" customFormat="1" ht="19.5" customHeight="1">
      <c r="A340" s="374" t="s">
        <v>462</v>
      </c>
      <c r="B340" s="375"/>
      <c r="C340" s="375"/>
      <c r="D340" s="375"/>
      <c r="E340" s="376"/>
      <c r="F340" s="566">
        <f>ROUND('прайс 2015 розница'!F340*СРЕД%,0.1)</f>
        <v>777</v>
      </c>
      <c r="G340" s="448"/>
      <c r="H340" s="449"/>
      <c r="I340" s="102"/>
      <c r="J340" s="102"/>
      <c r="K340" s="450" t="s">
        <v>462</v>
      </c>
      <c r="L340" s="451"/>
      <c r="M340" s="451"/>
      <c r="N340" s="567"/>
      <c r="O340" s="453"/>
      <c r="P340" s="568"/>
      <c r="Q340" s="23">
        <f t="shared" si="17"/>
        <v>0</v>
      </c>
      <c r="R340" s="89"/>
    </row>
    <row r="341" spans="1:18" s="83" customFormat="1" ht="19.5" customHeight="1" thickBot="1">
      <c r="A341" s="383" t="s">
        <v>463</v>
      </c>
      <c r="B341" s="384"/>
      <c r="C341" s="384"/>
      <c r="D341" s="384"/>
      <c r="E341" s="385"/>
      <c r="F341" s="569">
        <f>ROUND('прайс 2015 розница'!F341*СРЕД%,0.1)</f>
        <v>726</v>
      </c>
      <c r="G341" s="457"/>
      <c r="H341" s="458"/>
      <c r="I341" s="102"/>
      <c r="J341" s="102"/>
      <c r="K341" s="459" t="s">
        <v>463</v>
      </c>
      <c r="L341" s="460"/>
      <c r="M341" s="460"/>
      <c r="N341" s="570"/>
      <c r="O341" s="462"/>
      <c r="P341" s="571"/>
      <c r="Q341" s="24">
        <f t="shared" si="17"/>
        <v>0</v>
      </c>
      <c r="R341" s="89"/>
    </row>
    <row r="342" spans="1:18" s="83" customFormat="1" ht="19.5" customHeight="1" thickBot="1">
      <c r="A342" s="335" t="s">
        <v>572</v>
      </c>
      <c r="B342" s="336"/>
      <c r="C342" s="336"/>
      <c r="D342" s="336"/>
      <c r="E342" s="336"/>
      <c r="F342" s="336"/>
      <c r="G342" s="336"/>
      <c r="H342" s="407"/>
      <c r="I342" s="102"/>
      <c r="J342" s="102"/>
      <c r="K342" s="408" t="s">
        <v>465</v>
      </c>
      <c r="L342" s="409"/>
      <c r="M342" s="409"/>
      <c r="N342" s="409"/>
      <c r="O342" s="409"/>
      <c r="P342" s="409"/>
      <c r="Q342" s="495"/>
      <c r="R342" s="71"/>
    </row>
    <row r="343" spans="1:18" s="83" customFormat="1" ht="12.75" customHeight="1" thickBot="1">
      <c r="A343" s="281" t="s">
        <v>21</v>
      </c>
      <c r="B343" s="413"/>
      <c r="C343" s="413"/>
      <c r="D343" s="413"/>
      <c r="E343" s="414"/>
      <c r="F343" s="419" t="s">
        <v>312</v>
      </c>
      <c r="G343" s="420"/>
      <c r="H343" s="421"/>
      <c r="I343" s="102"/>
      <c r="J343" s="102"/>
      <c r="K343" s="317"/>
      <c r="L343" s="411"/>
      <c r="M343" s="411"/>
      <c r="N343" s="411"/>
      <c r="O343" s="411"/>
      <c r="P343" s="411"/>
      <c r="Q343" s="412"/>
      <c r="R343" s="71"/>
    </row>
    <row r="344" spans="1:18" s="83" customFormat="1" ht="13.5" customHeight="1">
      <c r="A344" s="415"/>
      <c r="B344" s="416"/>
      <c r="C344" s="416"/>
      <c r="D344" s="416"/>
      <c r="E344" s="417"/>
      <c r="F344" s="422"/>
      <c r="G344" s="423"/>
      <c r="H344" s="424"/>
      <c r="I344" s="102"/>
      <c r="J344" s="102"/>
      <c r="K344" s="425" t="s">
        <v>21</v>
      </c>
      <c r="L344" s="426"/>
      <c r="M344" s="426"/>
      <c r="N344" s="427"/>
      <c r="O344" s="431" t="s">
        <v>349</v>
      </c>
      <c r="P344" s="432"/>
      <c r="Q344" s="435" t="s">
        <v>65</v>
      </c>
      <c r="R344" s="71"/>
    </row>
    <row r="345" spans="1:18" s="83" customFormat="1" ht="12.75" customHeight="1" thickBot="1">
      <c r="A345" s="415"/>
      <c r="B345" s="418"/>
      <c r="C345" s="418"/>
      <c r="D345" s="418"/>
      <c r="E345" s="417"/>
      <c r="F345" s="422"/>
      <c r="G345" s="423"/>
      <c r="H345" s="424"/>
      <c r="I345" s="102"/>
      <c r="J345" s="102"/>
      <c r="K345" s="428"/>
      <c r="L345" s="429"/>
      <c r="M345" s="429"/>
      <c r="N345" s="430"/>
      <c r="O345" s="433"/>
      <c r="P345" s="434"/>
      <c r="Q345" s="436"/>
      <c r="R345" s="71"/>
    </row>
    <row r="346" spans="1:18" s="83" customFormat="1" ht="19.5" customHeight="1">
      <c r="A346" s="368" t="s">
        <v>466</v>
      </c>
      <c r="B346" s="369"/>
      <c r="C346" s="369"/>
      <c r="D346" s="369"/>
      <c r="E346" s="370"/>
      <c r="F346" s="563">
        <f>ROUND('прайс 2015 розница'!F346*СРЕД%,0.1)</f>
        <v>85</v>
      </c>
      <c r="G346" s="439"/>
      <c r="H346" s="440"/>
      <c r="I346" s="102"/>
      <c r="J346" s="102"/>
      <c r="K346" s="441" t="s">
        <v>466</v>
      </c>
      <c r="L346" s="442"/>
      <c r="M346" s="442"/>
      <c r="N346" s="564"/>
      <c r="O346" s="444"/>
      <c r="P346" s="565"/>
      <c r="Q346" s="18">
        <f>F346*O346</f>
        <v>0</v>
      </c>
      <c r="R346" s="71"/>
    </row>
    <row r="347" spans="1:18" s="83" customFormat="1" ht="19.5" customHeight="1">
      <c r="A347" s="374" t="s">
        <v>467</v>
      </c>
      <c r="B347" s="375"/>
      <c r="C347" s="375"/>
      <c r="D347" s="375"/>
      <c r="E347" s="376"/>
      <c r="F347" s="566">
        <f>ROUND('прайс 2015 розница'!F347*СРЕД%,0.1)</f>
        <v>40</v>
      </c>
      <c r="G347" s="448"/>
      <c r="H347" s="449"/>
      <c r="I347" s="102"/>
      <c r="J347" s="102"/>
      <c r="K347" s="450" t="s">
        <v>467</v>
      </c>
      <c r="L347" s="451"/>
      <c r="M347" s="451"/>
      <c r="N347" s="567"/>
      <c r="O347" s="453"/>
      <c r="P347" s="568"/>
      <c r="Q347" s="23">
        <f aca="true" t="shared" si="18" ref="Q347:Q357">F347*O347</f>
        <v>0</v>
      </c>
      <c r="R347" s="71"/>
    </row>
    <row r="348" spans="1:18" s="83" customFormat="1" ht="19.5" customHeight="1">
      <c r="A348" s="374" t="s">
        <v>468</v>
      </c>
      <c r="B348" s="375"/>
      <c r="C348" s="375"/>
      <c r="D348" s="375"/>
      <c r="E348" s="376"/>
      <c r="F348" s="566">
        <f>ROUND('прайс 2015 розница'!F348*СРЕД%,0.1)</f>
        <v>38</v>
      </c>
      <c r="G348" s="448"/>
      <c r="H348" s="449"/>
      <c r="I348" s="102"/>
      <c r="J348" s="102"/>
      <c r="K348" s="450" t="s">
        <v>468</v>
      </c>
      <c r="L348" s="451"/>
      <c r="M348" s="451"/>
      <c r="N348" s="567"/>
      <c r="O348" s="453"/>
      <c r="P348" s="568"/>
      <c r="Q348" s="23">
        <f t="shared" si="18"/>
        <v>0</v>
      </c>
      <c r="R348" s="71"/>
    </row>
    <row r="349" spans="1:18" s="83" customFormat="1" ht="19.5" customHeight="1">
      <c r="A349" s="374" t="s">
        <v>469</v>
      </c>
      <c r="B349" s="375"/>
      <c r="C349" s="375"/>
      <c r="D349" s="375"/>
      <c r="E349" s="376"/>
      <c r="F349" s="566">
        <f>ROUND('прайс 2015 розница'!F349*СРЕД%,0.1)</f>
        <v>38</v>
      </c>
      <c r="G349" s="448"/>
      <c r="H349" s="449"/>
      <c r="I349" s="102"/>
      <c r="J349" s="102"/>
      <c r="K349" s="450" t="s">
        <v>469</v>
      </c>
      <c r="L349" s="451"/>
      <c r="M349" s="451"/>
      <c r="N349" s="567"/>
      <c r="O349" s="453"/>
      <c r="P349" s="568"/>
      <c r="Q349" s="23">
        <f t="shared" si="18"/>
        <v>0</v>
      </c>
      <c r="R349" s="71"/>
    </row>
    <row r="350" spans="1:18" s="83" customFormat="1" ht="19.5" customHeight="1">
      <c r="A350" s="374" t="s">
        <v>470</v>
      </c>
      <c r="B350" s="375"/>
      <c r="C350" s="375"/>
      <c r="D350" s="375"/>
      <c r="E350" s="376"/>
      <c r="F350" s="566">
        <f>ROUND('прайс 2015 розница'!F350*СРЕД%,0.1)</f>
        <v>40</v>
      </c>
      <c r="G350" s="448"/>
      <c r="H350" s="449"/>
      <c r="I350" s="102"/>
      <c r="J350" s="102"/>
      <c r="K350" s="450" t="s">
        <v>470</v>
      </c>
      <c r="L350" s="451"/>
      <c r="M350" s="451"/>
      <c r="N350" s="567"/>
      <c r="O350" s="453"/>
      <c r="P350" s="568"/>
      <c r="Q350" s="23">
        <f t="shared" si="18"/>
        <v>0</v>
      </c>
      <c r="R350" s="71"/>
    </row>
    <row r="351" spans="1:18" s="83" customFormat="1" ht="19.5" customHeight="1">
      <c r="A351" s="374" t="s">
        <v>471</v>
      </c>
      <c r="B351" s="375"/>
      <c r="C351" s="375"/>
      <c r="D351" s="375"/>
      <c r="E351" s="376"/>
      <c r="F351" s="566">
        <f>ROUND('прайс 2015 розница'!F351*СРЕД%,0.1)</f>
        <v>100</v>
      </c>
      <c r="G351" s="448"/>
      <c r="H351" s="449"/>
      <c r="I351" s="102"/>
      <c r="J351" s="102"/>
      <c r="K351" s="450" t="s">
        <v>471</v>
      </c>
      <c r="L351" s="451"/>
      <c r="M351" s="451"/>
      <c r="N351" s="567"/>
      <c r="O351" s="453"/>
      <c r="P351" s="568"/>
      <c r="Q351" s="23">
        <f t="shared" si="18"/>
        <v>0</v>
      </c>
      <c r="R351" s="71"/>
    </row>
    <row r="352" spans="1:18" s="83" customFormat="1" ht="19.5" customHeight="1">
      <c r="A352" s="374" t="s">
        <v>472</v>
      </c>
      <c r="B352" s="375"/>
      <c r="C352" s="375"/>
      <c r="D352" s="375"/>
      <c r="E352" s="376"/>
      <c r="F352" s="566">
        <f>ROUND('прайс 2015 розница'!F352*СРЕД%,0.1)</f>
        <v>220</v>
      </c>
      <c r="G352" s="448"/>
      <c r="H352" s="449"/>
      <c r="I352" s="102"/>
      <c r="J352" s="102"/>
      <c r="K352" s="450" t="s">
        <v>472</v>
      </c>
      <c r="L352" s="451"/>
      <c r="M352" s="451"/>
      <c r="N352" s="567"/>
      <c r="O352" s="453"/>
      <c r="P352" s="568"/>
      <c r="Q352" s="23">
        <f t="shared" si="18"/>
        <v>0</v>
      </c>
      <c r="R352" s="71"/>
    </row>
    <row r="353" spans="1:18" s="83" customFormat="1" ht="19.5" customHeight="1">
      <c r="A353" s="374" t="s">
        <v>473</v>
      </c>
      <c r="B353" s="375"/>
      <c r="C353" s="375"/>
      <c r="D353" s="375"/>
      <c r="E353" s="376"/>
      <c r="F353" s="566">
        <f>ROUND('прайс 2015 розница'!F353*СРЕД%,0.1)</f>
        <v>35</v>
      </c>
      <c r="G353" s="448"/>
      <c r="H353" s="449"/>
      <c r="I353" s="102"/>
      <c r="J353" s="102"/>
      <c r="K353" s="450" t="s">
        <v>473</v>
      </c>
      <c r="L353" s="451"/>
      <c r="M353" s="451"/>
      <c r="N353" s="567"/>
      <c r="O353" s="453"/>
      <c r="P353" s="568"/>
      <c r="Q353" s="23">
        <f t="shared" si="18"/>
        <v>0</v>
      </c>
      <c r="R353" s="71"/>
    </row>
    <row r="354" spans="1:18" s="83" customFormat="1" ht="19.5" customHeight="1">
      <c r="A354" s="374" t="s">
        <v>474</v>
      </c>
      <c r="B354" s="375"/>
      <c r="C354" s="375"/>
      <c r="D354" s="375"/>
      <c r="E354" s="376"/>
      <c r="F354" s="566">
        <f>ROUND('прайс 2015 розница'!F354*СРЕД%,0.1)</f>
        <v>40</v>
      </c>
      <c r="G354" s="448"/>
      <c r="H354" s="449"/>
      <c r="I354" s="102"/>
      <c r="J354" s="102"/>
      <c r="K354" s="450" t="s">
        <v>474</v>
      </c>
      <c r="L354" s="451"/>
      <c r="M354" s="451"/>
      <c r="N354" s="567"/>
      <c r="O354" s="453"/>
      <c r="P354" s="568"/>
      <c r="Q354" s="23">
        <f t="shared" si="18"/>
        <v>0</v>
      </c>
      <c r="R354" s="71"/>
    </row>
    <row r="355" spans="1:18" s="83" customFormat="1" ht="19.5" customHeight="1">
      <c r="A355" s="374" t="s">
        <v>475</v>
      </c>
      <c r="B355" s="375"/>
      <c r="C355" s="375"/>
      <c r="D355" s="375"/>
      <c r="E355" s="376"/>
      <c r="F355" s="566">
        <f>ROUND('прайс 2015 розница'!F355*СРЕД%,0.1)</f>
        <v>38</v>
      </c>
      <c r="G355" s="448"/>
      <c r="H355" s="449"/>
      <c r="I355" s="102"/>
      <c r="J355" s="102"/>
      <c r="K355" s="450" t="s">
        <v>475</v>
      </c>
      <c r="L355" s="451"/>
      <c r="M355" s="451"/>
      <c r="N355" s="567"/>
      <c r="O355" s="453"/>
      <c r="P355" s="568"/>
      <c r="Q355" s="23">
        <f t="shared" si="18"/>
        <v>0</v>
      </c>
      <c r="R355" s="71"/>
    </row>
    <row r="356" spans="1:18" s="83" customFormat="1" ht="19.5" customHeight="1">
      <c r="A356" s="374" t="s">
        <v>476</v>
      </c>
      <c r="B356" s="375"/>
      <c r="C356" s="375"/>
      <c r="D356" s="375"/>
      <c r="E356" s="376"/>
      <c r="F356" s="566">
        <f>ROUND('прайс 2015 розница'!F356*СРЕД%,0.1)</f>
        <v>28</v>
      </c>
      <c r="G356" s="448"/>
      <c r="H356" s="449"/>
      <c r="I356" s="102"/>
      <c r="J356" s="102"/>
      <c r="K356" s="450" t="s">
        <v>476</v>
      </c>
      <c r="L356" s="451"/>
      <c r="M356" s="451"/>
      <c r="N356" s="567"/>
      <c r="O356" s="453"/>
      <c r="P356" s="568"/>
      <c r="Q356" s="23">
        <f t="shared" si="18"/>
        <v>0</v>
      </c>
      <c r="R356" s="71"/>
    </row>
    <row r="357" spans="1:18" s="83" customFormat="1" ht="19.5" customHeight="1" thickBot="1">
      <c r="A357" s="383" t="s">
        <v>477</v>
      </c>
      <c r="B357" s="384"/>
      <c r="C357" s="384"/>
      <c r="D357" s="384"/>
      <c r="E357" s="385"/>
      <c r="F357" s="569">
        <f>ROUND('прайс 2015 розница'!F357*СРЕД%,0.1)</f>
        <v>38</v>
      </c>
      <c r="G357" s="457"/>
      <c r="H357" s="458"/>
      <c r="I357" s="102"/>
      <c r="J357" s="102"/>
      <c r="K357" s="459" t="s">
        <v>477</v>
      </c>
      <c r="L357" s="460"/>
      <c r="M357" s="460"/>
      <c r="N357" s="570"/>
      <c r="O357" s="462"/>
      <c r="P357" s="571"/>
      <c r="Q357" s="24">
        <f t="shared" si="18"/>
        <v>0</v>
      </c>
      <c r="R357" s="71"/>
    </row>
    <row r="358" spans="1:18" s="83" customFormat="1" ht="19.5" customHeight="1" thickBot="1">
      <c r="A358" s="335" t="s">
        <v>571</v>
      </c>
      <c r="B358" s="336"/>
      <c r="C358" s="336"/>
      <c r="D358" s="336"/>
      <c r="E358" s="336"/>
      <c r="F358" s="336"/>
      <c r="G358" s="336"/>
      <c r="H358" s="407"/>
      <c r="I358" s="102"/>
      <c r="J358" s="102"/>
      <c r="K358" s="408" t="s">
        <v>569</v>
      </c>
      <c r="L358" s="409"/>
      <c r="M358" s="409"/>
      <c r="N358" s="409"/>
      <c r="O358" s="409"/>
      <c r="P358" s="409"/>
      <c r="Q358" s="495"/>
      <c r="R358" s="71"/>
    </row>
    <row r="359" spans="1:18" s="83" customFormat="1" ht="12.75" customHeight="1" thickBot="1">
      <c r="A359" s="281" t="s">
        <v>21</v>
      </c>
      <c r="B359" s="413"/>
      <c r="C359" s="413"/>
      <c r="D359" s="413"/>
      <c r="E359" s="414"/>
      <c r="F359" s="419" t="s">
        <v>312</v>
      </c>
      <c r="G359" s="420"/>
      <c r="H359" s="421"/>
      <c r="I359" s="102"/>
      <c r="J359" s="102"/>
      <c r="K359" s="317"/>
      <c r="L359" s="411"/>
      <c r="M359" s="411"/>
      <c r="N359" s="411"/>
      <c r="O359" s="411"/>
      <c r="P359" s="411"/>
      <c r="Q359" s="412"/>
      <c r="R359" s="71"/>
    </row>
    <row r="360" spans="1:18" s="83" customFormat="1" ht="13.5" customHeight="1">
      <c r="A360" s="415"/>
      <c r="B360" s="416"/>
      <c r="C360" s="416"/>
      <c r="D360" s="416"/>
      <c r="E360" s="417"/>
      <c r="F360" s="422"/>
      <c r="G360" s="423"/>
      <c r="H360" s="424"/>
      <c r="I360" s="102"/>
      <c r="J360" s="102"/>
      <c r="K360" s="425" t="s">
        <v>21</v>
      </c>
      <c r="L360" s="426"/>
      <c r="M360" s="426"/>
      <c r="N360" s="427"/>
      <c r="O360" s="431" t="s">
        <v>349</v>
      </c>
      <c r="P360" s="432"/>
      <c r="Q360" s="435" t="s">
        <v>65</v>
      </c>
      <c r="R360" s="71"/>
    </row>
    <row r="361" spans="1:18" s="83" customFormat="1" ht="12.75" customHeight="1" thickBot="1">
      <c r="A361" s="415"/>
      <c r="B361" s="418"/>
      <c r="C361" s="418"/>
      <c r="D361" s="418"/>
      <c r="E361" s="417"/>
      <c r="F361" s="422"/>
      <c r="G361" s="423"/>
      <c r="H361" s="424"/>
      <c r="I361" s="102"/>
      <c r="J361" s="102"/>
      <c r="K361" s="428"/>
      <c r="L361" s="429"/>
      <c r="M361" s="429"/>
      <c r="N361" s="430"/>
      <c r="O361" s="433"/>
      <c r="P361" s="434"/>
      <c r="Q361" s="436"/>
      <c r="R361" s="71"/>
    </row>
    <row r="362" spans="1:18" s="83" customFormat="1" ht="19.5" customHeight="1">
      <c r="A362" s="368" t="s">
        <v>478</v>
      </c>
      <c r="B362" s="369"/>
      <c r="C362" s="369"/>
      <c r="D362" s="369"/>
      <c r="E362" s="370"/>
      <c r="F362" s="563">
        <f>ROUND('прайс 2015 розница'!F362*СРЕД%,0.1)</f>
        <v>2589</v>
      </c>
      <c r="G362" s="439"/>
      <c r="H362" s="440"/>
      <c r="I362" s="102"/>
      <c r="J362" s="102"/>
      <c r="K362" s="441" t="s">
        <v>478</v>
      </c>
      <c r="L362" s="442"/>
      <c r="M362" s="442"/>
      <c r="N362" s="564"/>
      <c r="O362" s="444"/>
      <c r="P362" s="565"/>
      <c r="Q362" s="18">
        <f>F362*O362</f>
        <v>0</v>
      </c>
      <c r="R362" s="71"/>
    </row>
    <row r="363" spans="1:18" s="83" customFormat="1" ht="19.5" customHeight="1">
      <c r="A363" s="374" t="s">
        <v>479</v>
      </c>
      <c r="B363" s="375"/>
      <c r="C363" s="375"/>
      <c r="D363" s="375"/>
      <c r="E363" s="376"/>
      <c r="F363" s="566">
        <f>ROUND('прайс 2015 розница'!F363*СРЕД%,0.1)</f>
        <v>2589</v>
      </c>
      <c r="G363" s="448"/>
      <c r="H363" s="449"/>
      <c r="I363" s="102"/>
      <c r="J363" s="102"/>
      <c r="K363" s="450" t="s">
        <v>479</v>
      </c>
      <c r="L363" s="451"/>
      <c r="M363" s="451"/>
      <c r="N363" s="567"/>
      <c r="O363" s="453"/>
      <c r="P363" s="568"/>
      <c r="Q363" s="23">
        <f>F363*O363</f>
        <v>0</v>
      </c>
      <c r="R363" s="71"/>
    </row>
    <row r="364" spans="1:18" s="83" customFormat="1" ht="19.5" customHeight="1">
      <c r="A364" s="374" t="s">
        <v>480</v>
      </c>
      <c r="B364" s="375"/>
      <c r="C364" s="375"/>
      <c r="D364" s="375"/>
      <c r="E364" s="376"/>
      <c r="F364" s="566">
        <f>ROUND('прайс 2015 розница'!F364*СРЕД%,0.1)</f>
        <v>3298</v>
      </c>
      <c r="G364" s="448"/>
      <c r="H364" s="449"/>
      <c r="I364" s="102"/>
      <c r="J364" s="102"/>
      <c r="K364" s="450" t="s">
        <v>480</v>
      </c>
      <c r="L364" s="451"/>
      <c r="M364" s="451"/>
      <c r="N364" s="567"/>
      <c r="O364" s="453"/>
      <c r="P364" s="568"/>
      <c r="Q364" s="23">
        <f>F364*O364</f>
        <v>0</v>
      </c>
      <c r="R364" s="71"/>
    </row>
    <row r="365" spans="1:18" s="83" customFormat="1" ht="19.5" customHeight="1">
      <c r="A365" s="374" t="s">
        <v>481</v>
      </c>
      <c r="B365" s="375"/>
      <c r="C365" s="375"/>
      <c r="D365" s="375"/>
      <c r="E365" s="376"/>
      <c r="F365" s="566">
        <f>ROUND('прайс 2015 розница'!F365*СРЕД%,0.1)</f>
        <v>2589</v>
      </c>
      <c r="G365" s="448"/>
      <c r="H365" s="449"/>
      <c r="I365" s="102"/>
      <c r="J365" s="102"/>
      <c r="K365" s="450" t="s">
        <v>481</v>
      </c>
      <c r="L365" s="451"/>
      <c r="M365" s="451"/>
      <c r="N365" s="567"/>
      <c r="O365" s="453"/>
      <c r="P365" s="568"/>
      <c r="Q365" s="23">
        <f>F365*O365</f>
        <v>0</v>
      </c>
      <c r="R365" s="71"/>
    </row>
    <row r="366" spans="1:18" s="83" customFormat="1" ht="19.5" customHeight="1" thickBot="1">
      <c r="A366" s="383" t="s">
        <v>482</v>
      </c>
      <c r="B366" s="384"/>
      <c r="C366" s="384"/>
      <c r="D366" s="384"/>
      <c r="E366" s="385"/>
      <c r="F366" s="569">
        <f>ROUND('прайс 2015 розница'!F366*СРЕД%,0.1)</f>
        <v>2589</v>
      </c>
      <c r="G366" s="457"/>
      <c r="H366" s="458"/>
      <c r="I366" s="102"/>
      <c r="J366" s="102"/>
      <c r="K366" s="459" t="s">
        <v>482</v>
      </c>
      <c r="L366" s="460"/>
      <c r="M366" s="460"/>
      <c r="N366" s="570"/>
      <c r="O366" s="462"/>
      <c r="P366" s="571"/>
      <c r="Q366" s="24">
        <f>F366*O366</f>
        <v>0</v>
      </c>
      <c r="R366" s="71"/>
    </row>
    <row r="367" spans="1:18" s="83" customFormat="1" ht="19.5" customHeight="1" thickBot="1">
      <c r="A367" s="335" t="s">
        <v>570</v>
      </c>
      <c r="B367" s="336"/>
      <c r="C367" s="336"/>
      <c r="D367" s="336"/>
      <c r="E367" s="336"/>
      <c r="F367" s="336"/>
      <c r="G367" s="336"/>
      <c r="H367" s="336"/>
      <c r="I367" s="102"/>
      <c r="J367" s="102"/>
      <c r="K367" s="409" t="s">
        <v>294</v>
      </c>
      <c r="L367" s="409"/>
      <c r="M367" s="409"/>
      <c r="N367" s="409"/>
      <c r="O367" s="409"/>
      <c r="P367" s="409"/>
      <c r="Q367" s="409"/>
      <c r="R367" s="154"/>
    </row>
    <row r="368" spans="1:18" s="83" customFormat="1" ht="13.5" customHeight="1" thickBot="1">
      <c r="A368" s="282" t="s">
        <v>21</v>
      </c>
      <c r="B368" s="282"/>
      <c r="C368" s="282"/>
      <c r="D368" s="282"/>
      <c r="E368" s="282"/>
      <c r="F368" s="419" t="s">
        <v>312</v>
      </c>
      <c r="G368" s="420"/>
      <c r="H368" s="421"/>
      <c r="I368" s="102"/>
      <c r="J368" s="102"/>
      <c r="K368" s="411"/>
      <c r="L368" s="411"/>
      <c r="M368" s="411"/>
      <c r="N368" s="411"/>
      <c r="O368" s="411"/>
      <c r="P368" s="411"/>
      <c r="Q368" s="411"/>
      <c r="R368" s="154"/>
    </row>
    <row r="369" spans="1:18" s="83" customFormat="1" ht="12.75" customHeight="1">
      <c r="A369" s="284"/>
      <c r="B369" s="284"/>
      <c r="C369" s="284"/>
      <c r="D369" s="284"/>
      <c r="E369" s="284"/>
      <c r="F369" s="422"/>
      <c r="G369" s="423"/>
      <c r="H369" s="424"/>
      <c r="I369" s="102"/>
      <c r="J369" s="102"/>
      <c r="K369" s="425" t="s">
        <v>21</v>
      </c>
      <c r="L369" s="426"/>
      <c r="M369" s="426"/>
      <c r="N369" s="427"/>
      <c r="O369" s="431" t="s">
        <v>349</v>
      </c>
      <c r="P369" s="432"/>
      <c r="Q369" s="435" t="s">
        <v>65</v>
      </c>
      <c r="R369" s="71"/>
    </row>
    <row r="370" spans="1:18" s="83" customFormat="1" ht="13.5" customHeight="1" thickBot="1">
      <c r="A370" s="284"/>
      <c r="B370" s="284"/>
      <c r="C370" s="284"/>
      <c r="D370" s="284"/>
      <c r="E370" s="284"/>
      <c r="F370" s="422"/>
      <c r="G370" s="423"/>
      <c r="H370" s="424"/>
      <c r="I370" s="102"/>
      <c r="J370" s="102"/>
      <c r="K370" s="428"/>
      <c r="L370" s="429"/>
      <c r="M370" s="429"/>
      <c r="N370" s="430"/>
      <c r="O370" s="433"/>
      <c r="P370" s="434"/>
      <c r="Q370" s="436"/>
      <c r="R370" s="154"/>
    </row>
    <row r="371" spans="1:18" s="83" customFormat="1" ht="19.5" customHeight="1">
      <c r="A371" s="572" t="s">
        <v>497</v>
      </c>
      <c r="B371" s="573"/>
      <c r="C371" s="573"/>
      <c r="D371" s="573"/>
      <c r="E371" s="574"/>
      <c r="F371" s="563">
        <f>ROUND('прайс 2015 розница'!F371*НИЗК%,0.1)</f>
        <v>19</v>
      </c>
      <c r="G371" s="439"/>
      <c r="H371" s="440"/>
      <c r="I371" s="102"/>
      <c r="J371" s="102"/>
      <c r="K371" s="441" t="s">
        <v>497</v>
      </c>
      <c r="L371" s="442"/>
      <c r="M371" s="442"/>
      <c r="N371" s="443"/>
      <c r="O371" s="575"/>
      <c r="P371" s="565"/>
      <c r="Q371" s="64">
        <f aca="true" t="shared" si="19" ref="Q371:Q381">F371*O371</f>
        <v>0</v>
      </c>
      <c r="R371" s="154"/>
    </row>
    <row r="372" spans="1:18" s="83" customFormat="1" ht="19.5" customHeight="1">
      <c r="A372" s="576" t="s">
        <v>498</v>
      </c>
      <c r="B372" s="577"/>
      <c r="C372" s="577"/>
      <c r="D372" s="577"/>
      <c r="E372" s="578"/>
      <c r="F372" s="566">
        <f>ROUND('прайс 2015 розница'!F372*НИЗК%,0.1)</f>
        <v>19</v>
      </c>
      <c r="G372" s="448"/>
      <c r="H372" s="449"/>
      <c r="I372" s="102"/>
      <c r="J372" s="102"/>
      <c r="K372" s="450" t="s">
        <v>498</v>
      </c>
      <c r="L372" s="451"/>
      <c r="M372" s="451"/>
      <c r="N372" s="452"/>
      <c r="O372" s="579"/>
      <c r="P372" s="568"/>
      <c r="Q372" s="64">
        <f t="shared" si="19"/>
        <v>0</v>
      </c>
      <c r="R372" s="154"/>
    </row>
    <row r="373" spans="1:18" s="83" customFormat="1" ht="19.5" customHeight="1">
      <c r="A373" s="576" t="s">
        <v>499</v>
      </c>
      <c r="B373" s="577"/>
      <c r="C373" s="577"/>
      <c r="D373" s="577"/>
      <c r="E373" s="578"/>
      <c r="F373" s="566">
        <f>ROUND('прайс 2015 розница'!F373*НИЗК%,0.1)</f>
        <v>19</v>
      </c>
      <c r="G373" s="448"/>
      <c r="H373" s="449"/>
      <c r="I373" s="102"/>
      <c r="J373" s="102"/>
      <c r="K373" s="450" t="s">
        <v>499</v>
      </c>
      <c r="L373" s="451"/>
      <c r="M373" s="451"/>
      <c r="N373" s="452"/>
      <c r="O373" s="579"/>
      <c r="P373" s="568"/>
      <c r="Q373" s="64">
        <f t="shared" si="19"/>
        <v>0</v>
      </c>
      <c r="R373" s="154"/>
    </row>
    <row r="374" spans="1:18" s="83" customFormat="1" ht="19.5" customHeight="1">
      <c r="A374" s="576" t="s">
        <v>500</v>
      </c>
      <c r="B374" s="577"/>
      <c r="C374" s="577"/>
      <c r="D374" s="577"/>
      <c r="E374" s="578"/>
      <c r="F374" s="566">
        <f>ROUND('прайс 2015 розница'!F374*НИЗК%,0.1)</f>
        <v>19</v>
      </c>
      <c r="G374" s="448"/>
      <c r="H374" s="449"/>
      <c r="I374" s="102"/>
      <c r="J374" s="102"/>
      <c r="K374" s="450" t="s">
        <v>500</v>
      </c>
      <c r="L374" s="451"/>
      <c r="M374" s="451"/>
      <c r="N374" s="452"/>
      <c r="O374" s="579"/>
      <c r="P374" s="568"/>
      <c r="Q374" s="64">
        <f t="shared" si="19"/>
        <v>0</v>
      </c>
      <c r="R374" s="154"/>
    </row>
    <row r="375" spans="1:18" s="83" customFormat="1" ht="19.5" customHeight="1">
      <c r="A375" s="576" t="s">
        <v>501</v>
      </c>
      <c r="B375" s="577"/>
      <c r="C375" s="577"/>
      <c r="D375" s="577"/>
      <c r="E375" s="578"/>
      <c r="F375" s="566">
        <f>ROUND('прайс 2015 розница'!F375*НИЗК%,0.1)</f>
        <v>10</v>
      </c>
      <c r="G375" s="448"/>
      <c r="H375" s="449"/>
      <c r="I375" s="102"/>
      <c r="J375" s="102"/>
      <c r="K375" s="450" t="s">
        <v>501</v>
      </c>
      <c r="L375" s="451"/>
      <c r="M375" s="451"/>
      <c r="N375" s="452"/>
      <c r="O375" s="579"/>
      <c r="P375" s="568"/>
      <c r="Q375" s="64">
        <f t="shared" si="19"/>
        <v>0</v>
      </c>
      <c r="R375" s="154"/>
    </row>
    <row r="376" spans="1:18" s="83" customFormat="1" ht="19.5" customHeight="1">
      <c r="A376" s="576" t="s">
        <v>502</v>
      </c>
      <c r="B376" s="577"/>
      <c r="C376" s="577"/>
      <c r="D376" s="577"/>
      <c r="E376" s="578"/>
      <c r="F376" s="566">
        <f>ROUND('прайс 2015 розница'!F376*НИЗК%,0.1)</f>
        <v>29</v>
      </c>
      <c r="G376" s="448"/>
      <c r="H376" s="449"/>
      <c r="I376" s="102"/>
      <c r="J376" s="102"/>
      <c r="K376" s="450" t="s">
        <v>502</v>
      </c>
      <c r="L376" s="451"/>
      <c r="M376" s="451"/>
      <c r="N376" s="452"/>
      <c r="O376" s="579"/>
      <c r="P376" s="568"/>
      <c r="Q376" s="64">
        <f t="shared" si="19"/>
        <v>0</v>
      </c>
      <c r="R376" s="189"/>
    </row>
    <row r="377" spans="1:18" s="83" customFormat="1" ht="19.5" customHeight="1">
      <c r="A377" s="576" t="s">
        <v>503</v>
      </c>
      <c r="B377" s="577"/>
      <c r="C377" s="577"/>
      <c r="D377" s="577"/>
      <c r="E377" s="578"/>
      <c r="F377" s="566">
        <f>ROUND('прайс 2015 розница'!F377*НИЗК%,0.1)</f>
        <v>14</v>
      </c>
      <c r="G377" s="448"/>
      <c r="H377" s="449"/>
      <c r="I377" s="102"/>
      <c r="J377" s="102"/>
      <c r="K377" s="450" t="s">
        <v>503</v>
      </c>
      <c r="L377" s="451"/>
      <c r="M377" s="451"/>
      <c r="N377" s="452"/>
      <c r="O377" s="579"/>
      <c r="P377" s="568"/>
      <c r="Q377" s="64">
        <f t="shared" si="19"/>
        <v>0</v>
      </c>
      <c r="R377" s="189"/>
    </row>
    <row r="378" spans="1:18" s="83" customFormat="1" ht="19.5" customHeight="1">
      <c r="A378" s="576" t="s">
        <v>504</v>
      </c>
      <c r="B378" s="577"/>
      <c r="C378" s="577"/>
      <c r="D378" s="577"/>
      <c r="E378" s="578"/>
      <c r="F378" s="566">
        <f>ROUND('прайс 2015 розница'!F378*НИЗК%,0.1)</f>
        <v>14</v>
      </c>
      <c r="G378" s="448"/>
      <c r="H378" s="449"/>
      <c r="I378" s="102"/>
      <c r="J378" s="102"/>
      <c r="K378" s="450" t="s">
        <v>504</v>
      </c>
      <c r="L378" s="451"/>
      <c r="M378" s="451"/>
      <c r="N378" s="452"/>
      <c r="O378" s="579"/>
      <c r="P378" s="568"/>
      <c r="Q378" s="64">
        <f t="shared" si="19"/>
        <v>0</v>
      </c>
      <c r="R378" s="189"/>
    </row>
    <row r="379" spans="1:18" s="83" customFormat="1" ht="19.5" customHeight="1">
      <c r="A379" s="576" t="s">
        <v>505</v>
      </c>
      <c r="B379" s="577"/>
      <c r="C379" s="577"/>
      <c r="D379" s="577"/>
      <c r="E379" s="578"/>
      <c r="F379" s="566">
        <f>ROUND('прайс 2015 розница'!F379*НИЗК%,0.1)</f>
        <v>17</v>
      </c>
      <c r="G379" s="448"/>
      <c r="H379" s="449"/>
      <c r="I379" s="102"/>
      <c r="J379" s="102"/>
      <c r="K379" s="450" t="s">
        <v>505</v>
      </c>
      <c r="L379" s="451"/>
      <c r="M379" s="451"/>
      <c r="N379" s="452"/>
      <c r="O379" s="579"/>
      <c r="P379" s="568"/>
      <c r="Q379" s="64">
        <f t="shared" si="19"/>
        <v>0</v>
      </c>
      <c r="R379" s="189"/>
    </row>
    <row r="380" spans="1:18" s="83" customFormat="1" ht="19.5" customHeight="1">
      <c r="A380" s="576" t="s">
        <v>506</v>
      </c>
      <c r="B380" s="577"/>
      <c r="C380" s="577"/>
      <c r="D380" s="577"/>
      <c r="E380" s="578"/>
      <c r="F380" s="566">
        <f>ROUND('прайс 2015 розница'!F380*НИЗК%,0.1)</f>
        <v>17</v>
      </c>
      <c r="G380" s="448"/>
      <c r="H380" s="449"/>
      <c r="I380" s="102"/>
      <c r="J380" s="102"/>
      <c r="K380" s="450" t="s">
        <v>506</v>
      </c>
      <c r="L380" s="451"/>
      <c r="M380" s="451"/>
      <c r="N380" s="452"/>
      <c r="O380" s="579"/>
      <c r="P380" s="568"/>
      <c r="Q380" s="64">
        <f t="shared" si="19"/>
        <v>0</v>
      </c>
      <c r="R380" s="189"/>
    </row>
    <row r="381" spans="1:18" s="83" customFormat="1" ht="19.5" customHeight="1" thickBot="1">
      <c r="A381" s="580" t="s">
        <v>507</v>
      </c>
      <c r="B381" s="581"/>
      <c r="C381" s="581"/>
      <c r="D381" s="581"/>
      <c r="E381" s="582"/>
      <c r="F381" s="569">
        <f>ROUND('прайс 2015 розница'!F381*НИЗК%,0.1)</f>
        <v>24</v>
      </c>
      <c r="G381" s="457"/>
      <c r="H381" s="458"/>
      <c r="I381" s="102"/>
      <c r="J381" s="102"/>
      <c r="K381" s="459" t="s">
        <v>507</v>
      </c>
      <c r="L381" s="460"/>
      <c r="M381" s="460"/>
      <c r="N381" s="461"/>
      <c r="O381" s="583"/>
      <c r="P381" s="571"/>
      <c r="Q381" s="64">
        <f t="shared" si="19"/>
        <v>0</v>
      </c>
      <c r="R381" s="189"/>
    </row>
    <row r="382" spans="3:12" ht="12.75">
      <c r="C382" s="190"/>
      <c r="D382" s="190"/>
      <c r="E382" s="190"/>
      <c r="I382" s="66"/>
      <c r="J382" s="104"/>
      <c r="K382" s="66"/>
      <c r="L382" s="104"/>
    </row>
    <row r="383" spans="3:12" ht="12.75">
      <c r="C383" s="190"/>
      <c r="D383" s="190"/>
      <c r="E383" s="190"/>
      <c r="I383" s="104"/>
      <c r="J383" s="66"/>
      <c r="K383" s="104"/>
      <c r="L383" s="66"/>
    </row>
    <row r="384" spans="3:12" ht="12.75">
      <c r="C384" s="190"/>
      <c r="D384" s="190"/>
      <c r="E384" s="190"/>
      <c r="I384" s="66"/>
      <c r="J384" s="66"/>
      <c r="K384" s="66"/>
      <c r="L384" s="66"/>
    </row>
    <row r="385" spans="3:12" ht="12.75">
      <c r="C385" s="190"/>
      <c r="D385" s="190"/>
      <c r="E385" s="190"/>
      <c r="I385" s="66"/>
      <c r="J385" s="191"/>
      <c r="K385" s="66"/>
      <c r="L385" s="191"/>
    </row>
    <row r="386" spans="3:12" ht="12.75">
      <c r="C386" s="190"/>
      <c r="D386" s="190"/>
      <c r="E386" s="190"/>
      <c r="I386" s="191"/>
      <c r="J386" s="66"/>
      <c r="K386" s="191"/>
      <c r="L386" s="66"/>
    </row>
    <row r="387" spans="3:12" ht="12.75">
      <c r="C387" s="190"/>
      <c r="D387" s="190"/>
      <c r="E387" s="190"/>
      <c r="I387" s="66"/>
      <c r="J387" s="66"/>
      <c r="K387" s="66"/>
      <c r="L387" s="66"/>
    </row>
    <row r="388" spans="3:12" ht="12.75">
      <c r="C388" s="190"/>
      <c r="D388" s="190"/>
      <c r="E388" s="190"/>
      <c r="I388" s="66"/>
      <c r="J388" s="66"/>
      <c r="K388" s="66"/>
      <c r="L388" s="66"/>
    </row>
    <row r="389" spans="3:12" ht="12.75">
      <c r="C389" s="190"/>
      <c r="D389" s="190"/>
      <c r="E389" s="190"/>
      <c r="I389" s="66"/>
      <c r="J389" s="66"/>
      <c r="K389" s="66"/>
      <c r="L389" s="66"/>
    </row>
    <row r="390" spans="3:12" ht="12.75">
      <c r="C390" s="190"/>
      <c r="D390" s="190"/>
      <c r="E390" s="190"/>
      <c r="I390" s="66"/>
      <c r="J390" s="66"/>
      <c r="K390" s="66"/>
      <c r="L390" s="66"/>
    </row>
    <row r="391" spans="3:12" ht="12.75">
      <c r="C391" s="190"/>
      <c r="D391" s="190"/>
      <c r="E391" s="190"/>
      <c r="I391" s="66"/>
      <c r="J391" s="191"/>
      <c r="K391" s="66"/>
      <c r="L391" s="191"/>
    </row>
    <row r="392" spans="3:12" ht="12.75">
      <c r="C392" s="190"/>
      <c r="D392" s="190"/>
      <c r="E392" s="190"/>
      <c r="I392" s="191"/>
      <c r="J392" s="191"/>
      <c r="K392" s="191"/>
      <c r="L392" s="191"/>
    </row>
    <row r="393" spans="3:12" ht="12.75">
      <c r="C393" s="190"/>
      <c r="D393" s="190"/>
      <c r="E393" s="190"/>
      <c r="I393" s="191"/>
      <c r="J393" s="66"/>
      <c r="K393" s="191"/>
      <c r="L393" s="66"/>
    </row>
    <row r="394" spans="3:12" ht="12.75">
      <c r="C394" s="190"/>
      <c r="D394" s="190"/>
      <c r="E394" s="190"/>
      <c r="I394" s="66"/>
      <c r="J394" s="104"/>
      <c r="K394" s="66"/>
      <c r="L394" s="104"/>
    </row>
    <row r="395" spans="3:12" ht="12.75">
      <c r="C395" s="190"/>
      <c r="D395" s="190"/>
      <c r="E395" s="190"/>
      <c r="I395" s="104"/>
      <c r="J395" s="66"/>
      <c r="K395" s="104"/>
      <c r="L395" s="66"/>
    </row>
    <row r="396" spans="3:12" ht="12.75">
      <c r="C396" s="190"/>
      <c r="D396" s="190"/>
      <c r="E396" s="190"/>
      <c r="I396" s="66"/>
      <c r="J396" s="66"/>
      <c r="K396" s="66"/>
      <c r="L396" s="66"/>
    </row>
    <row r="397" spans="3:12" ht="12.75">
      <c r="C397" s="190"/>
      <c r="D397" s="190"/>
      <c r="E397" s="190"/>
      <c r="I397" s="66"/>
      <c r="J397" s="191"/>
      <c r="K397" s="66"/>
      <c r="L397" s="191"/>
    </row>
    <row r="398" spans="3:12" ht="12.75">
      <c r="C398" s="192"/>
      <c r="D398" s="192"/>
      <c r="E398" s="192"/>
      <c r="I398" s="191"/>
      <c r="J398" s="66"/>
      <c r="K398" s="191"/>
      <c r="L398" s="66"/>
    </row>
    <row r="399" spans="3:12" ht="12.75">
      <c r="C399" s="192"/>
      <c r="D399" s="192"/>
      <c r="E399" s="192"/>
      <c r="I399" s="66"/>
      <c r="J399" s="66"/>
      <c r="K399" s="66"/>
      <c r="L399" s="66"/>
    </row>
    <row r="400" spans="3:5" ht="12.75">
      <c r="C400" s="192"/>
      <c r="D400" s="192"/>
      <c r="E400" s="192"/>
    </row>
    <row r="401" spans="3:5" ht="12.75">
      <c r="C401" s="192"/>
      <c r="D401" s="192"/>
      <c r="E401" s="192"/>
    </row>
    <row r="402" spans="3:5" ht="12.75">
      <c r="C402" s="192"/>
      <c r="D402" s="192"/>
      <c r="E402" s="192"/>
    </row>
    <row r="403" spans="3:5" ht="12.75">
      <c r="C403" s="192"/>
      <c r="D403" s="192"/>
      <c r="E403" s="192"/>
    </row>
    <row r="404" spans="3:5" ht="12.75">
      <c r="C404" s="192"/>
      <c r="D404" s="192"/>
      <c r="E404" s="192"/>
    </row>
    <row r="405" spans="3:5" ht="12.75">
      <c r="C405" s="192"/>
      <c r="D405" s="192"/>
      <c r="E405" s="192"/>
    </row>
    <row r="406" spans="3:5" ht="12.75">
      <c r="C406" s="192"/>
      <c r="D406" s="192"/>
      <c r="E406" s="192"/>
    </row>
    <row r="407" spans="3:5" ht="12.75">
      <c r="C407" s="192"/>
      <c r="D407" s="192"/>
      <c r="E407" s="192"/>
    </row>
    <row r="408" spans="3:5" ht="12.75">
      <c r="C408" s="192"/>
      <c r="D408" s="192"/>
      <c r="E408" s="192"/>
    </row>
    <row r="409" spans="3:5" ht="12.75">
      <c r="C409" s="192"/>
      <c r="D409" s="192"/>
      <c r="E409" s="192"/>
    </row>
    <row r="410" spans="3:5" ht="12.75">
      <c r="C410" s="192"/>
      <c r="D410" s="192"/>
      <c r="E410" s="192"/>
    </row>
    <row r="411" spans="3:5" ht="12.75">
      <c r="C411" s="192"/>
      <c r="D411" s="192"/>
      <c r="E411" s="192"/>
    </row>
    <row r="412" spans="3:5" ht="12.75">
      <c r="C412" s="192"/>
      <c r="D412" s="192"/>
      <c r="E412" s="192"/>
    </row>
    <row r="413" spans="3:5" ht="12.75">
      <c r="C413" s="192"/>
      <c r="D413" s="192"/>
      <c r="E413" s="192"/>
    </row>
    <row r="414" spans="3:5" ht="12.75">
      <c r="C414" s="192"/>
      <c r="D414" s="192"/>
      <c r="E414" s="192"/>
    </row>
    <row r="415" spans="3:5" ht="12.75">
      <c r="C415" s="192"/>
      <c r="D415" s="192"/>
      <c r="E415" s="192"/>
    </row>
    <row r="416" spans="3:5" ht="12.75">
      <c r="C416" s="192"/>
      <c r="D416" s="192"/>
      <c r="E416" s="192"/>
    </row>
    <row r="417" spans="3:5" ht="12.75">
      <c r="C417" s="192"/>
      <c r="D417" s="192"/>
      <c r="E417" s="192"/>
    </row>
    <row r="418" spans="3:5" ht="12.75">
      <c r="C418" s="192"/>
      <c r="D418" s="192"/>
      <c r="E418" s="192"/>
    </row>
    <row r="419" spans="3:5" ht="12.75">
      <c r="C419" s="192"/>
      <c r="D419" s="192"/>
      <c r="E419" s="192"/>
    </row>
    <row r="420" spans="3:5" ht="12.75">
      <c r="C420" s="192"/>
      <c r="D420" s="192"/>
      <c r="E420" s="192"/>
    </row>
    <row r="421" spans="3:5" ht="12.75">
      <c r="C421" s="192"/>
      <c r="D421" s="192"/>
      <c r="E421" s="192"/>
    </row>
    <row r="422" spans="3:5" ht="12.75">
      <c r="C422" s="192"/>
      <c r="D422" s="192"/>
      <c r="E422" s="192"/>
    </row>
    <row r="423" spans="3:5" ht="12.75">
      <c r="C423" s="192"/>
      <c r="D423" s="192"/>
      <c r="E423" s="192"/>
    </row>
    <row r="424" spans="3:5" ht="12.75">
      <c r="C424" s="192"/>
      <c r="D424" s="192"/>
      <c r="E424" s="192"/>
    </row>
    <row r="425" spans="3:5" ht="12.75">
      <c r="C425" s="192"/>
      <c r="D425" s="192"/>
      <c r="E425" s="192"/>
    </row>
    <row r="426" spans="3:5" ht="12.75">
      <c r="C426" s="192"/>
      <c r="D426" s="192"/>
      <c r="E426" s="192"/>
    </row>
    <row r="427" spans="3:5" ht="12.75">
      <c r="C427" s="192"/>
      <c r="D427" s="192"/>
      <c r="E427" s="192"/>
    </row>
    <row r="428" spans="3:5" ht="12.75">
      <c r="C428" s="192"/>
      <c r="D428" s="192"/>
      <c r="E428" s="192"/>
    </row>
    <row r="429" spans="3:5" ht="12.75">
      <c r="C429" s="192"/>
      <c r="D429" s="192"/>
      <c r="E429" s="192"/>
    </row>
    <row r="430" spans="3:5" ht="12.75">
      <c r="C430" s="192"/>
      <c r="D430" s="192"/>
      <c r="E430" s="192"/>
    </row>
    <row r="431" spans="3:5" ht="12.75">
      <c r="C431" s="192"/>
      <c r="D431" s="192"/>
      <c r="E431" s="192"/>
    </row>
    <row r="432" spans="3:5" ht="12.75">
      <c r="C432" s="192"/>
      <c r="D432" s="192"/>
      <c r="E432" s="192"/>
    </row>
    <row r="433" spans="3:5" ht="12.75">
      <c r="C433" s="192"/>
      <c r="D433" s="192"/>
      <c r="E433" s="192"/>
    </row>
    <row r="434" spans="3:5" ht="12.75">
      <c r="C434" s="192"/>
      <c r="D434" s="192"/>
      <c r="E434" s="192"/>
    </row>
    <row r="435" spans="3:5" ht="12.75">
      <c r="C435" s="192"/>
      <c r="D435" s="192"/>
      <c r="E435" s="192"/>
    </row>
    <row r="436" spans="3:5" ht="12.75">
      <c r="C436" s="192"/>
      <c r="D436" s="192"/>
      <c r="E436" s="192"/>
    </row>
    <row r="437" spans="3:5" ht="12.75">
      <c r="C437" s="192"/>
      <c r="D437" s="192"/>
      <c r="E437" s="192"/>
    </row>
    <row r="438" spans="3:5" ht="12.75">
      <c r="C438" s="192"/>
      <c r="D438" s="192"/>
      <c r="E438" s="192"/>
    </row>
    <row r="439" spans="3:5" ht="12.75">
      <c r="C439" s="192"/>
      <c r="D439" s="192"/>
      <c r="E439" s="192"/>
    </row>
    <row r="440" spans="3:5" ht="12.75">
      <c r="C440" s="192"/>
      <c r="D440" s="192"/>
      <c r="E440" s="192"/>
    </row>
    <row r="441" spans="3:5" ht="12.75">
      <c r="C441" s="192"/>
      <c r="D441" s="192"/>
      <c r="E441" s="192"/>
    </row>
    <row r="442" spans="3:5" ht="12.75">
      <c r="C442" s="192"/>
      <c r="D442" s="192"/>
      <c r="E442" s="192"/>
    </row>
    <row r="443" spans="3:5" ht="12.75">
      <c r="C443" s="192"/>
      <c r="D443" s="192"/>
      <c r="E443" s="192"/>
    </row>
    <row r="444" spans="3:5" ht="12.75">
      <c r="C444" s="192"/>
      <c r="D444" s="192"/>
      <c r="E444" s="192"/>
    </row>
    <row r="445" spans="3:5" ht="12.75">
      <c r="C445" s="192"/>
      <c r="D445" s="192"/>
      <c r="E445" s="192"/>
    </row>
    <row r="446" spans="3:5" ht="12.75">
      <c r="C446" s="192"/>
      <c r="D446" s="192"/>
      <c r="E446" s="192"/>
    </row>
    <row r="447" spans="3:5" ht="12.75">
      <c r="C447" s="192"/>
      <c r="D447" s="192"/>
      <c r="E447" s="192"/>
    </row>
    <row r="448" spans="3:5" ht="12.75">
      <c r="C448" s="192"/>
      <c r="D448" s="192"/>
      <c r="E448" s="192"/>
    </row>
    <row r="449" spans="3:5" ht="12.75">
      <c r="C449" s="192"/>
      <c r="D449" s="192"/>
      <c r="E449" s="192"/>
    </row>
    <row r="450" spans="3:5" ht="12.75">
      <c r="C450" s="192"/>
      <c r="D450" s="192"/>
      <c r="E450" s="192"/>
    </row>
    <row r="451" spans="3:5" ht="12.75">
      <c r="C451" s="192"/>
      <c r="D451" s="192"/>
      <c r="E451" s="192"/>
    </row>
    <row r="452" spans="3:5" ht="12.75">
      <c r="C452" s="192"/>
      <c r="D452" s="192"/>
      <c r="E452" s="192"/>
    </row>
    <row r="453" spans="3:5" ht="12.75">
      <c r="C453" s="192"/>
      <c r="D453" s="192"/>
      <c r="E453" s="192"/>
    </row>
    <row r="454" spans="3:5" ht="12.75">
      <c r="C454" s="192"/>
      <c r="D454" s="192"/>
      <c r="E454" s="192"/>
    </row>
    <row r="455" spans="3:5" ht="12.75">
      <c r="C455" s="192"/>
      <c r="D455" s="192"/>
      <c r="E455" s="192"/>
    </row>
    <row r="456" spans="3:5" ht="12.75">
      <c r="C456" s="192"/>
      <c r="D456" s="192"/>
      <c r="E456" s="192"/>
    </row>
    <row r="457" spans="3:5" ht="12.75">
      <c r="C457" s="192"/>
      <c r="D457" s="192"/>
      <c r="E457" s="192"/>
    </row>
    <row r="458" spans="3:5" ht="12.75">
      <c r="C458" s="192"/>
      <c r="D458" s="192"/>
      <c r="E458" s="192"/>
    </row>
    <row r="459" spans="3:5" ht="12.75">
      <c r="C459" s="192"/>
      <c r="D459" s="192"/>
      <c r="E459" s="192"/>
    </row>
    <row r="460" spans="3:5" ht="12.75">
      <c r="C460" s="192"/>
      <c r="D460" s="192"/>
      <c r="E460" s="192"/>
    </row>
    <row r="461" spans="3:5" ht="12.75">
      <c r="C461" s="192"/>
      <c r="D461" s="192"/>
      <c r="E461" s="192"/>
    </row>
    <row r="462" spans="3:5" ht="12.75">
      <c r="C462" s="192"/>
      <c r="D462" s="192"/>
      <c r="E462" s="192"/>
    </row>
    <row r="463" spans="3:5" ht="12.75">
      <c r="C463" s="192"/>
      <c r="D463" s="192"/>
      <c r="E463" s="192"/>
    </row>
    <row r="464" spans="3:5" ht="12.75">
      <c r="C464" s="192"/>
      <c r="D464" s="192"/>
      <c r="E464" s="192"/>
    </row>
    <row r="465" spans="3:5" ht="12.75">
      <c r="C465" s="192"/>
      <c r="D465" s="192"/>
      <c r="E465" s="192"/>
    </row>
    <row r="466" spans="3:5" ht="12.75">
      <c r="C466" s="192"/>
      <c r="D466" s="192"/>
      <c r="E466" s="192"/>
    </row>
    <row r="467" spans="3:5" ht="12.75">
      <c r="C467" s="192"/>
      <c r="D467" s="192"/>
      <c r="E467" s="192"/>
    </row>
    <row r="468" spans="3:5" ht="12.75">
      <c r="C468" s="192"/>
      <c r="D468" s="192"/>
      <c r="E468" s="192"/>
    </row>
    <row r="469" spans="3:5" ht="12.75">
      <c r="C469" s="192"/>
      <c r="D469" s="192"/>
      <c r="E469" s="192"/>
    </row>
    <row r="470" spans="3:5" ht="12.75">
      <c r="C470" s="192"/>
      <c r="D470" s="192"/>
      <c r="E470" s="192"/>
    </row>
    <row r="471" spans="3:5" ht="12.75">
      <c r="C471" s="192"/>
      <c r="D471" s="192"/>
      <c r="E471" s="192"/>
    </row>
    <row r="472" spans="3:5" ht="12.75">
      <c r="C472" s="192"/>
      <c r="D472" s="192"/>
      <c r="E472" s="192"/>
    </row>
    <row r="473" spans="3:5" ht="12.75">
      <c r="C473" s="192"/>
      <c r="D473" s="192"/>
      <c r="E473" s="192"/>
    </row>
    <row r="474" spans="3:5" ht="12.75">
      <c r="C474" s="192"/>
      <c r="D474" s="192"/>
      <c r="E474" s="192"/>
    </row>
    <row r="475" spans="3:5" ht="12.75">
      <c r="C475" s="192"/>
      <c r="D475" s="192"/>
      <c r="E475" s="192"/>
    </row>
    <row r="476" spans="3:5" ht="12.75">
      <c r="C476" s="192"/>
      <c r="D476" s="192"/>
      <c r="E476" s="192"/>
    </row>
    <row r="477" spans="3:5" ht="12.75">
      <c r="C477" s="192"/>
      <c r="D477" s="192"/>
      <c r="E477" s="192"/>
    </row>
    <row r="478" spans="3:5" ht="12.75">
      <c r="C478" s="192"/>
      <c r="D478" s="192"/>
      <c r="E478" s="192"/>
    </row>
    <row r="479" spans="3:5" ht="12.75">
      <c r="C479" s="192"/>
      <c r="D479" s="192"/>
      <c r="E479" s="192"/>
    </row>
    <row r="480" spans="3:5" ht="12.75">
      <c r="C480" s="192"/>
      <c r="D480" s="192"/>
      <c r="E480" s="192"/>
    </row>
    <row r="481" spans="3:5" ht="12.75">
      <c r="C481" s="192"/>
      <c r="D481" s="192"/>
      <c r="E481" s="192"/>
    </row>
    <row r="482" spans="3:5" ht="12.75">
      <c r="C482" s="192"/>
      <c r="D482" s="192"/>
      <c r="E482" s="192"/>
    </row>
    <row r="483" spans="3:5" ht="12.75">
      <c r="C483" s="192"/>
      <c r="D483" s="192"/>
      <c r="E483" s="192"/>
    </row>
    <row r="484" spans="3:5" ht="12.75">
      <c r="C484" s="192"/>
      <c r="D484" s="192"/>
      <c r="E484" s="192"/>
    </row>
    <row r="485" spans="3:5" ht="12.75">
      <c r="C485" s="192"/>
      <c r="D485" s="192"/>
      <c r="E485" s="192"/>
    </row>
    <row r="486" spans="3:5" ht="12.75">
      <c r="C486" s="192"/>
      <c r="D486" s="192"/>
      <c r="E486" s="192"/>
    </row>
    <row r="487" spans="3:5" ht="12.75">
      <c r="C487" s="192"/>
      <c r="D487" s="192"/>
      <c r="E487" s="192"/>
    </row>
    <row r="488" spans="3:5" ht="12.75">
      <c r="C488" s="192"/>
      <c r="D488" s="192"/>
      <c r="E488" s="192"/>
    </row>
    <row r="489" spans="3:5" ht="12.75">
      <c r="C489" s="192"/>
      <c r="D489" s="192"/>
      <c r="E489" s="192"/>
    </row>
    <row r="490" spans="3:5" ht="12.75">
      <c r="C490" s="192"/>
      <c r="D490" s="192"/>
      <c r="E490" s="192"/>
    </row>
    <row r="491" spans="3:5" ht="12.75">
      <c r="C491" s="192"/>
      <c r="D491" s="192"/>
      <c r="E491" s="192"/>
    </row>
    <row r="492" spans="3:5" ht="12.75">
      <c r="C492" s="192"/>
      <c r="D492" s="192"/>
      <c r="E492" s="192"/>
    </row>
    <row r="493" spans="3:5" ht="12.75">
      <c r="C493" s="192"/>
      <c r="D493" s="192"/>
      <c r="E493" s="192"/>
    </row>
    <row r="494" spans="3:5" ht="12.75">
      <c r="C494" s="192"/>
      <c r="D494" s="192"/>
      <c r="E494" s="192"/>
    </row>
    <row r="495" spans="3:5" ht="12.75">
      <c r="C495" s="192"/>
      <c r="D495" s="192"/>
      <c r="E495" s="192"/>
    </row>
    <row r="496" spans="3:5" ht="12.75">
      <c r="C496" s="192"/>
      <c r="D496" s="192"/>
      <c r="E496" s="192"/>
    </row>
    <row r="497" spans="3:5" ht="12.75">
      <c r="C497" s="192"/>
      <c r="D497" s="192"/>
      <c r="E497" s="192"/>
    </row>
    <row r="498" spans="3:5" ht="12.75">
      <c r="C498" s="192"/>
      <c r="D498" s="192"/>
      <c r="E498" s="192"/>
    </row>
    <row r="499" spans="3:5" ht="12.75">
      <c r="C499" s="192"/>
      <c r="D499" s="192"/>
      <c r="E499" s="192"/>
    </row>
    <row r="500" spans="3:5" ht="12.75">
      <c r="C500" s="192"/>
      <c r="D500" s="192"/>
      <c r="E500" s="192"/>
    </row>
    <row r="501" spans="3:5" ht="12.75">
      <c r="C501" s="192"/>
      <c r="D501" s="192"/>
      <c r="E501" s="192"/>
    </row>
    <row r="502" spans="3:5" ht="12.75">
      <c r="C502" s="192"/>
      <c r="D502" s="192"/>
      <c r="E502" s="192"/>
    </row>
    <row r="503" spans="3:5" ht="12.75">
      <c r="C503" s="192"/>
      <c r="D503" s="192"/>
      <c r="E503" s="192"/>
    </row>
    <row r="504" spans="3:5" ht="12.75">
      <c r="C504" s="192"/>
      <c r="D504" s="192"/>
      <c r="E504" s="192"/>
    </row>
    <row r="505" spans="3:5" ht="12.75">
      <c r="C505" s="192"/>
      <c r="D505" s="192"/>
      <c r="E505" s="192"/>
    </row>
    <row r="506" spans="3:5" ht="12.75">
      <c r="C506" s="192"/>
      <c r="D506" s="192"/>
      <c r="E506" s="192"/>
    </row>
    <row r="507" spans="3:5" ht="12.75">
      <c r="C507" s="192"/>
      <c r="D507" s="192"/>
      <c r="E507" s="192"/>
    </row>
    <row r="508" spans="3:5" ht="12.75">
      <c r="C508" s="192"/>
      <c r="D508" s="192"/>
      <c r="E508" s="192"/>
    </row>
    <row r="509" spans="3:5" ht="12.75">
      <c r="C509" s="192"/>
      <c r="D509" s="192"/>
      <c r="E509" s="192"/>
    </row>
    <row r="510" spans="3:5" ht="12.75">
      <c r="C510" s="192"/>
      <c r="D510" s="192"/>
      <c r="E510" s="192"/>
    </row>
    <row r="511" spans="3:5" ht="12.75">
      <c r="C511" s="192"/>
      <c r="D511" s="192"/>
      <c r="E511" s="192"/>
    </row>
    <row r="512" spans="3:5" ht="12.75">
      <c r="C512" s="192"/>
      <c r="D512" s="192"/>
      <c r="E512" s="192"/>
    </row>
    <row r="513" spans="3:5" ht="12.75">
      <c r="C513" s="192"/>
      <c r="D513" s="192"/>
      <c r="E513" s="192"/>
    </row>
    <row r="514" spans="3:5" ht="12.75">
      <c r="C514" s="192"/>
      <c r="D514" s="192"/>
      <c r="E514" s="192"/>
    </row>
    <row r="515" spans="3:5" ht="12.75">
      <c r="C515" s="192"/>
      <c r="D515" s="192"/>
      <c r="E515" s="192"/>
    </row>
    <row r="516" spans="3:5" ht="12.75">
      <c r="C516" s="192"/>
      <c r="D516" s="192"/>
      <c r="E516" s="192"/>
    </row>
    <row r="517" spans="3:5" ht="12.75">
      <c r="C517" s="192"/>
      <c r="D517" s="192"/>
      <c r="E517" s="192"/>
    </row>
    <row r="518" spans="3:5" ht="12.75">
      <c r="C518" s="192"/>
      <c r="D518" s="192"/>
      <c r="E518" s="192"/>
    </row>
    <row r="519" spans="3:5" ht="12.75">
      <c r="C519" s="192"/>
      <c r="D519" s="192"/>
      <c r="E519" s="192"/>
    </row>
    <row r="520" spans="3:5" ht="12.75">
      <c r="C520" s="192"/>
      <c r="D520" s="192"/>
      <c r="E520" s="192"/>
    </row>
    <row r="521" spans="3:5" ht="12.75">
      <c r="C521" s="192"/>
      <c r="D521" s="192"/>
      <c r="E521" s="192"/>
    </row>
    <row r="522" spans="3:5" ht="12.75">
      <c r="C522" s="192"/>
      <c r="D522" s="192"/>
      <c r="E522" s="192"/>
    </row>
    <row r="523" spans="3:5" ht="12.75">
      <c r="C523" s="192"/>
      <c r="D523" s="192"/>
      <c r="E523" s="192"/>
    </row>
    <row r="524" spans="3:5" ht="12.75">
      <c r="C524" s="192"/>
      <c r="D524" s="192"/>
      <c r="E524" s="192"/>
    </row>
    <row r="525" spans="3:5" ht="12.75">
      <c r="C525" s="192"/>
      <c r="D525" s="192"/>
      <c r="E525" s="192"/>
    </row>
    <row r="526" spans="3:5" ht="12.75">
      <c r="C526" s="192"/>
      <c r="D526" s="192"/>
      <c r="E526" s="192"/>
    </row>
    <row r="527" spans="3:5" ht="12.75">
      <c r="C527" s="192"/>
      <c r="D527" s="192"/>
      <c r="E527" s="192"/>
    </row>
    <row r="528" spans="3:5" ht="12.75">
      <c r="C528" s="192"/>
      <c r="D528" s="192"/>
      <c r="E528" s="192"/>
    </row>
    <row r="529" spans="3:5" ht="12.75">
      <c r="C529" s="192"/>
      <c r="D529" s="192"/>
      <c r="E529" s="192"/>
    </row>
    <row r="530" spans="3:5" ht="12.75">
      <c r="C530" s="192"/>
      <c r="D530" s="192"/>
      <c r="E530" s="192"/>
    </row>
    <row r="531" spans="3:5" ht="12.75">
      <c r="C531" s="192"/>
      <c r="D531" s="192"/>
      <c r="E531" s="192"/>
    </row>
    <row r="532" spans="3:5" ht="12.75">
      <c r="C532" s="192"/>
      <c r="D532" s="192"/>
      <c r="E532" s="192"/>
    </row>
    <row r="533" spans="3:5" ht="12.75">
      <c r="C533" s="192"/>
      <c r="D533" s="192"/>
      <c r="E533" s="192"/>
    </row>
    <row r="534" spans="3:5" ht="12.75">
      <c r="C534" s="192"/>
      <c r="D534" s="192"/>
      <c r="E534" s="192"/>
    </row>
    <row r="535" spans="3:5" ht="12.75">
      <c r="C535" s="192"/>
      <c r="D535" s="192"/>
      <c r="E535" s="192"/>
    </row>
    <row r="536" spans="3:5" ht="12.75">
      <c r="C536" s="192"/>
      <c r="D536" s="192"/>
      <c r="E536" s="192"/>
    </row>
    <row r="537" spans="3:5" ht="12.75">
      <c r="C537" s="192"/>
      <c r="D537" s="192"/>
      <c r="E537" s="192"/>
    </row>
    <row r="538" spans="3:5" ht="12.75">
      <c r="C538" s="192"/>
      <c r="D538" s="192"/>
      <c r="E538" s="192"/>
    </row>
    <row r="539" spans="3:5" ht="12.75">
      <c r="C539" s="192"/>
      <c r="D539" s="192"/>
      <c r="E539" s="192"/>
    </row>
    <row r="540" spans="3:5" ht="12.75">
      <c r="C540" s="192"/>
      <c r="D540" s="192"/>
      <c r="E540" s="192"/>
    </row>
    <row r="541" spans="3:5" ht="12.75">
      <c r="C541" s="192"/>
      <c r="D541" s="192"/>
      <c r="E541" s="192"/>
    </row>
    <row r="542" spans="3:5" ht="12.75">
      <c r="C542" s="192"/>
      <c r="D542" s="192"/>
      <c r="E542" s="192"/>
    </row>
    <row r="543" spans="3:5" ht="12.75">
      <c r="C543" s="192"/>
      <c r="D543" s="192"/>
      <c r="E543" s="192"/>
    </row>
    <row r="544" spans="3:5" ht="12.75">
      <c r="C544" s="192"/>
      <c r="D544" s="192"/>
      <c r="E544" s="192"/>
    </row>
    <row r="545" spans="3:5" ht="12.75">
      <c r="C545" s="192"/>
      <c r="D545" s="192"/>
      <c r="E545" s="192"/>
    </row>
    <row r="546" spans="3:5" ht="12.75">
      <c r="C546" s="192"/>
      <c r="D546" s="192"/>
      <c r="E546" s="192"/>
    </row>
    <row r="547" spans="3:5" ht="12.75">
      <c r="C547" s="192"/>
      <c r="D547" s="192"/>
      <c r="E547" s="192"/>
    </row>
    <row r="548" spans="3:5" ht="12.75">
      <c r="C548" s="192"/>
      <c r="D548" s="192"/>
      <c r="E548" s="192"/>
    </row>
    <row r="549" spans="3:5" ht="12.75">
      <c r="C549" s="192"/>
      <c r="D549" s="192"/>
      <c r="E549" s="192"/>
    </row>
    <row r="550" spans="3:5" ht="12.75">
      <c r="C550" s="192"/>
      <c r="D550" s="192"/>
      <c r="E550" s="192"/>
    </row>
    <row r="551" spans="3:5" ht="12.75">
      <c r="C551" s="192"/>
      <c r="D551" s="192"/>
      <c r="E551" s="192"/>
    </row>
    <row r="552" spans="3:5" ht="12.75">
      <c r="C552" s="192"/>
      <c r="D552" s="192"/>
      <c r="E552" s="192"/>
    </row>
    <row r="553" spans="3:5" ht="12.75">
      <c r="C553" s="192"/>
      <c r="D553" s="192"/>
      <c r="E553" s="192"/>
    </row>
    <row r="554" spans="3:5" ht="12.75">
      <c r="C554" s="192"/>
      <c r="D554" s="192"/>
      <c r="E554" s="192"/>
    </row>
    <row r="555" spans="3:5" ht="12.75">
      <c r="C555" s="192"/>
      <c r="D555" s="192"/>
      <c r="E555" s="192"/>
    </row>
    <row r="556" spans="3:5" ht="12.75">
      <c r="C556" s="192"/>
      <c r="D556" s="192"/>
      <c r="E556" s="192"/>
    </row>
    <row r="557" spans="3:5" ht="12.75">
      <c r="C557" s="192"/>
      <c r="D557" s="192"/>
      <c r="E557" s="192"/>
    </row>
    <row r="558" spans="3:5" ht="12.75">
      <c r="C558" s="192"/>
      <c r="D558" s="192"/>
      <c r="E558" s="192"/>
    </row>
    <row r="559" spans="3:5" ht="12.75">
      <c r="C559" s="192"/>
      <c r="D559" s="192"/>
      <c r="E559" s="192"/>
    </row>
    <row r="560" spans="3:5" ht="12.75">
      <c r="C560" s="192"/>
      <c r="D560" s="192"/>
      <c r="E560" s="192"/>
    </row>
    <row r="561" spans="3:5" ht="12.75">
      <c r="C561" s="192"/>
      <c r="D561" s="192"/>
      <c r="E561" s="192"/>
    </row>
    <row r="562" spans="3:5" ht="12.75">
      <c r="C562" s="192"/>
      <c r="D562" s="192"/>
      <c r="E562" s="192"/>
    </row>
    <row r="563" spans="3:5" ht="12.75">
      <c r="C563" s="192"/>
      <c r="D563" s="192"/>
      <c r="E563" s="192"/>
    </row>
    <row r="564" spans="3:5" ht="12.75">
      <c r="C564" s="192"/>
      <c r="D564" s="192"/>
      <c r="E564" s="192"/>
    </row>
    <row r="565" spans="3:5" ht="12.75">
      <c r="C565" s="192"/>
      <c r="D565" s="192"/>
      <c r="E565" s="192"/>
    </row>
    <row r="566" spans="3:5" ht="12.75">
      <c r="C566" s="192"/>
      <c r="D566" s="192"/>
      <c r="E566" s="192"/>
    </row>
    <row r="567" spans="3:5" ht="12.75">
      <c r="C567" s="192"/>
      <c r="D567" s="192"/>
      <c r="E567" s="192"/>
    </row>
    <row r="568" spans="3:5" ht="12.75">
      <c r="C568" s="192"/>
      <c r="D568" s="192"/>
      <c r="E568" s="192"/>
    </row>
    <row r="569" spans="3:5" ht="12.75">
      <c r="C569" s="192"/>
      <c r="D569" s="192"/>
      <c r="E569" s="192"/>
    </row>
    <row r="570" spans="3:5" ht="12.75">
      <c r="C570" s="192"/>
      <c r="D570" s="192"/>
      <c r="E570" s="192"/>
    </row>
    <row r="571" spans="3:5" ht="12.75">
      <c r="C571" s="192"/>
      <c r="D571" s="192"/>
      <c r="E571" s="192"/>
    </row>
    <row r="572" spans="3:5" ht="12.75">
      <c r="C572" s="192"/>
      <c r="D572" s="192"/>
      <c r="E572" s="192"/>
    </row>
    <row r="573" spans="3:5" ht="12.75">
      <c r="C573" s="192"/>
      <c r="D573" s="192"/>
      <c r="E573" s="192"/>
    </row>
    <row r="574" spans="3:5" ht="12.75">
      <c r="C574" s="192"/>
      <c r="D574" s="192"/>
      <c r="E574" s="192"/>
    </row>
    <row r="575" spans="3:5" ht="12.75">
      <c r="C575" s="192"/>
      <c r="D575" s="192"/>
      <c r="E575" s="192"/>
    </row>
    <row r="576" spans="3:5" ht="12.75">
      <c r="C576" s="192"/>
      <c r="D576" s="192"/>
      <c r="E576" s="192"/>
    </row>
    <row r="577" spans="3:5" ht="12.75">
      <c r="C577" s="192"/>
      <c r="D577" s="192"/>
      <c r="E577" s="192"/>
    </row>
    <row r="578" spans="3:5" ht="12.75">
      <c r="C578" s="192"/>
      <c r="D578" s="192"/>
      <c r="E578" s="192"/>
    </row>
    <row r="579" spans="3:5" ht="12.75">
      <c r="C579" s="192"/>
      <c r="D579" s="192"/>
      <c r="E579" s="192"/>
    </row>
    <row r="580" spans="3:5" ht="12.75">
      <c r="C580" s="192"/>
      <c r="D580" s="192"/>
      <c r="E580" s="192"/>
    </row>
    <row r="581" spans="3:5" ht="12.75">
      <c r="C581" s="192"/>
      <c r="D581" s="192"/>
      <c r="E581" s="192"/>
    </row>
    <row r="582" spans="3:5" ht="12.75">
      <c r="C582" s="192"/>
      <c r="D582" s="192"/>
      <c r="E582" s="192"/>
    </row>
    <row r="583" spans="3:5" ht="12.75">
      <c r="C583" s="192"/>
      <c r="D583" s="192"/>
      <c r="E583" s="192"/>
    </row>
    <row r="584" spans="3:5" ht="12.75">
      <c r="C584" s="192"/>
      <c r="D584" s="192"/>
      <c r="E584" s="192"/>
    </row>
    <row r="585" spans="3:5" ht="12.75">
      <c r="C585" s="192"/>
      <c r="D585" s="192"/>
      <c r="E585" s="192"/>
    </row>
    <row r="586" spans="3:5" ht="12.75">
      <c r="C586" s="192"/>
      <c r="D586" s="192"/>
      <c r="E586" s="192"/>
    </row>
    <row r="587" spans="3:5" ht="12.75">
      <c r="C587" s="192"/>
      <c r="D587" s="192"/>
      <c r="E587" s="192"/>
    </row>
    <row r="588" spans="3:5" ht="12.75">
      <c r="C588" s="192"/>
      <c r="D588" s="192"/>
      <c r="E588" s="192"/>
    </row>
    <row r="589" spans="3:5" ht="12.75">
      <c r="C589" s="192"/>
      <c r="D589" s="192"/>
      <c r="E589" s="192"/>
    </row>
    <row r="590" spans="3:5" ht="12.75">
      <c r="C590" s="192"/>
      <c r="D590" s="192"/>
      <c r="E590" s="192"/>
    </row>
    <row r="591" spans="3:5" ht="12.75">
      <c r="C591" s="192"/>
      <c r="D591" s="192"/>
      <c r="E591" s="192"/>
    </row>
    <row r="592" spans="3:5" ht="12.75">
      <c r="C592" s="192"/>
      <c r="D592" s="192"/>
      <c r="E592" s="192"/>
    </row>
    <row r="593" spans="3:5" ht="12.75">
      <c r="C593" s="192"/>
      <c r="D593" s="192"/>
      <c r="E593" s="192"/>
    </row>
    <row r="594" spans="3:5" ht="12.75">
      <c r="C594" s="192"/>
      <c r="D594" s="192"/>
      <c r="E594" s="192"/>
    </row>
    <row r="595" spans="3:5" ht="12.75">
      <c r="C595" s="192"/>
      <c r="D595" s="192"/>
      <c r="E595" s="192"/>
    </row>
    <row r="596" spans="3:5" ht="12.75">
      <c r="C596" s="192"/>
      <c r="D596" s="192"/>
      <c r="E596" s="192"/>
    </row>
    <row r="597" spans="3:5" ht="12.75">
      <c r="C597" s="192"/>
      <c r="D597" s="192"/>
      <c r="E597" s="192"/>
    </row>
    <row r="598" spans="3:5" ht="12.75">
      <c r="C598" s="192"/>
      <c r="D598" s="192"/>
      <c r="E598" s="192"/>
    </row>
    <row r="599" spans="3:5" ht="12.75">
      <c r="C599" s="192"/>
      <c r="D599" s="192"/>
      <c r="E599" s="192"/>
    </row>
    <row r="600" spans="3:5" ht="12.75">
      <c r="C600" s="192"/>
      <c r="D600" s="192"/>
      <c r="E600" s="192"/>
    </row>
    <row r="601" spans="3:5" ht="12.75">
      <c r="C601" s="192"/>
      <c r="D601" s="192"/>
      <c r="E601" s="192"/>
    </row>
    <row r="602" spans="3:5" ht="12.75">
      <c r="C602" s="192"/>
      <c r="D602" s="192"/>
      <c r="E602" s="192"/>
    </row>
    <row r="603" spans="3:5" ht="12.75">
      <c r="C603" s="192"/>
      <c r="D603" s="192"/>
      <c r="E603" s="192"/>
    </row>
    <row r="604" spans="3:5" ht="12.75">
      <c r="C604" s="192"/>
      <c r="D604" s="192"/>
      <c r="E604" s="192"/>
    </row>
    <row r="605" spans="3:5" ht="12.75">
      <c r="C605" s="192"/>
      <c r="D605" s="192"/>
      <c r="E605" s="192"/>
    </row>
    <row r="606" spans="3:5" ht="12.75">
      <c r="C606" s="192"/>
      <c r="D606" s="192"/>
      <c r="E606" s="192"/>
    </row>
    <row r="607" spans="3:5" ht="12.75">
      <c r="C607" s="192"/>
      <c r="D607" s="192"/>
      <c r="E607" s="192"/>
    </row>
    <row r="608" spans="3:5" ht="12.75">
      <c r="C608" s="192"/>
      <c r="D608" s="192"/>
      <c r="E608" s="192"/>
    </row>
    <row r="609" spans="3:5" ht="12.75">
      <c r="C609" s="192"/>
      <c r="D609" s="192"/>
      <c r="E609" s="192"/>
    </row>
    <row r="610" spans="3:5" ht="12.75">
      <c r="C610" s="192"/>
      <c r="D610" s="192"/>
      <c r="E610" s="192"/>
    </row>
    <row r="611" spans="3:5" ht="12.75">
      <c r="C611" s="192"/>
      <c r="D611" s="192"/>
      <c r="E611" s="192"/>
    </row>
    <row r="612" spans="3:5" ht="12.75">
      <c r="C612" s="192"/>
      <c r="D612" s="192"/>
      <c r="E612" s="192"/>
    </row>
    <row r="613" spans="3:5" ht="12.75">
      <c r="C613" s="192"/>
      <c r="D613" s="192"/>
      <c r="E613" s="192"/>
    </row>
    <row r="614" spans="3:5" ht="12.75">
      <c r="C614" s="192"/>
      <c r="D614" s="192"/>
      <c r="E614" s="192"/>
    </row>
    <row r="615" spans="3:5" ht="12.75">
      <c r="C615" s="192"/>
      <c r="D615" s="192"/>
      <c r="E615" s="192"/>
    </row>
    <row r="616" spans="3:5" ht="12.75">
      <c r="C616" s="192"/>
      <c r="D616" s="192"/>
      <c r="E616" s="192"/>
    </row>
    <row r="617" spans="3:5" ht="12.75">
      <c r="C617" s="192"/>
      <c r="D617" s="192"/>
      <c r="E617" s="192"/>
    </row>
    <row r="618" spans="3:5" ht="12.75">
      <c r="C618" s="192"/>
      <c r="D618" s="192"/>
      <c r="E618" s="192"/>
    </row>
    <row r="619" spans="3:5" ht="12.75">
      <c r="C619" s="192"/>
      <c r="D619" s="192"/>
      <c r="E619" s="192"/>
    </row>
    <row r="620" spans="3:5" ht="12.75">
      <c r="C620" s="192"/>
      <c r="D620" s="192"/>
      <c r="E620" s="192"/>
    </row>
    <row r="621" spans="3:5" ht="12.75">
      <c r="C621" s="192"/>
      <c r="D621" s="192"/>
      <c r="E621" s="192"/>
    </row>
    <row r="622" spans="3:5" ht="12.75">
      <c r="C622" s="192"/>
      <c r="D622" s="192"/>
      <c r="E622" s="192"/>
    </row>
    <row r="623" spans="3:5" ht="12.75">
      <c r="C623" s="192"/>
      <c r="D623" s="192"/>
      <c r="E623" s="192"/>
    </row>
    <row r="624" spans="3:5" ht="12.75">
      <c r="C624" s="192"/>
      <c r="D624" s="192"/>
      <c r="E624" s="192"/>
    </row>
    <row r="625" spans="3:5" ht="12.75">
      <c r="C625" s="192"/>
      <c r="D625" s="192"/>
      <c r="E625" s="192"/>
    </row>
    <row r="626" spans="3:5" ht="12.75">
      <c r="C626" s="192"/>
      <c r="D626" s="192"/>
      <c r="E626" s="192"/>
    </row>
    <row r="627" spans="3:5" ht="12.75">
      <c r="C627" s="192"/>
      <c r="D627" s="192"/>
      <c r="E627" s="192"/>
    </row>
    <row r="628" spans="3:5" ht="12.75">
      <c r="C628" s="192"/>
      <c r="D628" s="192"/>
      <c r="E628" s="192"/>
    </row>
    <row r="629" spans="3:5" ht="12.75">
      <c r="C629" s="192"/>
      <c r="D629" s="192"/>
      <c r="E629" s="192"/>
    </row>
    <row r="630" spans="3:5" ht="12.75">
      <c r="C630" s="192"/>
      <c r="D630" s="192"/>
      <c r="E630" s="192"/>
    </row>
    <row r="631" spans="3:5" ht="12.75">
      <c r="C631" s="192"/>
      <c r="D631" s="192"/>
      <c r="E631" s="192"/>
    </row>
    <row r="632" spans="3:5" ht="12.75">
      <c r="C632" s="192"/>
      <c r="D632" s="192"/>
      <c r="E632" s="192"/>
    </row>
    <row r="633" spans="3:5" ht="12.75">
      <c r="C633" s="192"/>
      <c r="D633" s="192"/>
      <c r="E633" s="192"/>
    </row>
    <row r="634" spans="3:5" ht="12.75">
      <c r="C634" s="192"/>
      <c r="D634" s="192"/>
      <c r="E634" s="192"/>
    </row>
    <row r="635" spans="3:5" ht="12.75">
      <c r="C635" s="192"/>
      <c r="D635" s="192"/>
      <c r="E635" s="192"/>
    </row>
    <row r="636" spans="3:5" ht="12.75">
      <c r="C636" s="192"/>
      <c r="D636" s="192"/>
      <c r="E636" s="192"/>
    </row>
    <row r="637" spans="3:5" ht="12.75">
      <c r="C637" s="192"/>
      <c r="D637" s="192"/>
      <c r="E637" s="192"/>
    </row>
    <row r="638" spans="3:5" ht="12.75">
      <c r="C638" s="192"/>
      <c r="D638" s="192"/>
      <c r="E638" s="192"/>
    </row>
    <row r="639" spans="3:5" ht="12.75">
      <c r="C639" s="192"/>
      <c r="D639" s="192"/>
      <c r="E639" s="192"/>
    </row>
    <row r="640" spans="3:5" ht="12.75">
      <c r="C640" s="192"/>
      <c r="D640" s="192"/>
      <c r="E640" s="192"/>
    </row>
    <row r="641" spans="3:5" ht="12.75">
      <c r="C641" s="192"/>
      <c r="D641" s="192"/>
      <c r="E641" s="192"/>
    </row>
    <row r="642" spans="3:5" ht="12.75">
      <c r="C642" s="192"/>
      <c r="D642" s="192"/>
      <c r="E642" s="192"/>
    </row>
    <row r="643" spans="3:5" ht="12.75">
      <c r="C643" s="192"/>
      <c r="D643" s="192"/>
      <c r="E643" s="192"/>
    </row>
    <row r="644" spans="3:5" ht="12.75">
      <c r="C644" s="192"/>
      <c r="D644" s="192"/>
      <c r="E644" s="192"/>
    </row>
    <row r="645" spans="3:5" ht="12.75">
      <c r="C645" s="192"/>
      <c r="D645" s="192"/>
      <c r="E645" s="192"/>
    </row>
    <row r="646" spans="3:5" ht="12.75">
      <c r="C646" s="192"/>
      <c r="D646" s="192"/>
      <c r="E646" s="192"/>
    </row>
    <row r="647" spans="3:5" ht="12.75">
      <c r="C647" s="192"/>
      <c r="D647" s="192"/>
      <c r="E647" s="192"/>
    </row>
    <row r="648" spans="3:5" ht="12.75">
      <c r="C648" s="192"/>
      <c r="D648" s="192"/>
      <c r="E648" s="192"/>
    </row>
    <row r="649" spans="3:5" ht="12.75">
      <c r="C649" s="192"/>
      <c r="D649" s="192"/>
      <c r="E649" s="192"/>
    </row>
    <row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 spans="3:5" ht="12.75">
      <c r="C652" s="192"/>
      <c r="D652" s="192"/>
      <c r="E652" s="192"/>
    </row>
    <row r="653" spans="3:5" ht="12.75">
      <c r="C653" s="192"/>
      <c r="D653" s="192"/>
      <c r="E653" s="192"/>
    </row>
    <row r="654" spans="3:5" ht="12.75">
      <c r="C654" s="192"/>
      <c r="D654" s="192"/>
      <c r="E654" s="192"/>
    </row>
    <row r="655" spans="3:5" ht="12.75">
      <c r="C655" s="192"/>
      <c r="D655" s="192"/>
      <c r="E655" s="192"/>
    </row>
    <row r="656" spans="3:5" ht="12.75">
      <c r="C656" s="192"/>
      <c r="D656" s="192"/>
      <c r="E656" s="192"/>
    </row>
    <row r="657" spans="3:5" ht="12.75">
      <c r="C657" s="192"/>
      <c r="D657" s="192"/>
      <c r="E657" s="192"/>
    </row>
    <row r="658" spans="3:5" ht="12.75">
      <c r="C658" s="192"/>
      <c r="D658" s="192"/>
      <c r="E658" s="192"/>
    </row>
    <row r="659" spans="3:5" ht="12.75">
      <c r="C659" s="192"/>
      <c r="D659" s="192"/>
      <c r="E659" s="192"/>
    </row>
    <row r="660" spans="3:5" ht="12.75">
      <c r="C660" s="192"/>
      <c r="D660" s="192"/>
      <c r="E660" s="192"/>
    </row>
    <row r="661" spans="3:5" ht="12.75">
      <c r="C661" s="192"/>
      <c r="D661" s="192"/>
      <c r="E661" s="192"/>
    </row>
    <row r="662" spans="3:5" ht="12.75">
      <c r="C662" s="192"/>
      <c r="D662" s="192"/>
      <c r="E662" s="192"/>
    </row>
    <row r="663" spans="3:5" ht="12.75">
      <c r="C663" s="192"/>
      <c r="D663" s="192"/>
      <c r="E663" s="192"/>
    </row>
    <row r="664" spans="3:5" ht="12.75">
      <c r="C664" s="192"/>
      <c r="D664" s="192"/>
      <c r="E664" s="192"/>
    </row>
    <row r="665" spans="3:5" ht="12.75">
      <c r="C665" s="192"/>
      <c r="D665" s="192"/>
      <c r="E665" s="192"/>
    </row>
    <row r="666" spans="3:5" ht="12.75">
      <c r="C666" s="192"/>
      <c r="D666" s="192"/>
      <c r="E666" s="192"/>
    </row>
    <row r="667" spans="3:5" ht="12.75">
      <c r="C667" s="192"/>
      <c r="D667" s="192"/>
      <c r="E667" s="192"/>
    </row>
    <row r="668" spans="3:5" ht="12.75">
      <c r="C668" s="192"/>
      <c r="D668" s="192"/>
      <c r="E668" s="192"/>
    </row>
    <row r="669" spans="3:5" ht="12.75">
      <c r="C669" s="192"/>
      <c r="D669" s="192"/>
      <c r="E669" s="192"/>
    </row>
    <row r="670" spans="3:5" ht="12.75">
      <c r="C670" s="192"/>
      <c r="D670" s="192"/>
      <c r="E670" s="192"/>
    </row>
    <row r="671" spans="3:5" ht="12.75">
      <c r="C671" s="192"/>
      <c r="D671" s="192"/>
      <c r="E671" s="192"/>
    </row>
    <row r="672" spans="3:5" ht="12.75">
      <c r="C672" s="192"/>
      <c r="D672" s="192"/>
      <c r="E672" s="192"/>
    </row>
    <row r="673" spans="3:5" ht="12.75">
      <c r="C673" s="192"/>
      <c r="D673" s="192"/>
      <c r="E673" s="192"/>
    </row>
    <row r="674" spans="3:5" ht="12.75">
      <c r="C674" s="192"/>
      <c r="D674" s="192"/>
      <c r="E674" s="192"/>
    </row>
    <row r="675" spans="3:5" ht="12.75">
      <c r="C675" s="192"/>
      <c r="D675" s="192"/>
      <c r="E675" s="192"/>
    </row>
    <row r="676" spans="3:5" ht="12.75">
      <c r="C676" s="192"/>
      <c r="D676" s="192"/>
      <c r="E676" s="192"/>
    </row>
    <row r="677" spans="3:5" ht="12.75">
      <c r="C677" s="192"/>
      <c r="D677" s="192"/>
      <c r="E677" s="192"/>
    </row>
    <row r="678" spans="3:5" ht="12.75">
      <c r="C678" s="192"/>
      <c r="D678" s="192"/>
      <c r="E678" s="192"/>
    </row>
    <row r="679" spans="3:5" ht="12.75">
      <c r="C679" s="192"/>
      <c r="D679" s="192"/>
      <c r="E679" s="192"/>
    </row>
    <row r="680" spans="3:5" ht="12.75">
      <c r="C680" s="192"/>
      <c r="D680" s="192"/>
      <c r="E680" s="192"/>
    </row>
    <row r="681" spans="3:5" ht="12.75">
      <c r="C681" s="192"/>
      <c r="D681" s="192"/>
      <c r="E681" s="192"/>
    </row>
    <row r="682" spans="3:5" ht="12.75">
      <c r="C682" s="192"/>
      <c r="D682" s="192"/>
      <c r="E682" s="192"/>
    </row>
    <row r="683" spans="3:5" ht="12.75">
      <c r="C683" s="192"/>
      <c r="D683" s="192"/>
      <c r="E683" s="192"/>
    </row>
    <row r="684" spans="3:5" ht="12.75">
      <c r="C684" s="192"/>
      <c r="D684" s="192"/>
      <c r="E684" s="192"/>
    </row>
    <row r="685" spans="3:5" ht="12.75">
      <c r="C685" s="192"/>
      <c r="D685" s="192"/>
      <c r="E685" s="192"/>
    </row>
    <row r="686" spans="3:5" ht="12.75">
      <c r="C686" s="192"/>
      <c r="D686" s="192"/>
      <c r="E686" s="192"/>
    </row>
    <row r="687" spans="3:5" ht="12.75">
      <c r="C687" s="192"/>
      <c r="D687" s="192"/>
      <c r="E687" s="192"/>
    </row>
    <row r="688" spans="3:5" ht="12.75">
      <c r="C688" s="192"/>
      <c r="D688" s="192"/>
      <c r="E688" s="192"/>
    </row>
    <row r="689" spans="3:5" ht="12.75">
      <c r="C689" s="192"/>
      <c r="D689" s="192"/>
      <c r="E689" s="192"/>
    </row>
    <row r="690" spans="3:5" ht="12.75">
      <c r="C690" s="192"/>
      <c r="D690" s="192"/>
      <c r="E690" s="192"/>
    </row>
    <row r="691" spans="3:5" ht="12.75">
      <c r="C691" s="192"/>
      <c r="D691" s="192"/>
      <c r="E691" s="192"/>
    </row>
    <row r="692" spans="3:5" ht="12.75">
      <c r="C692" s="192"/>
      <c r="D692" s="192"/>
      <c r="E692" s="192"/>
    </row>
    <row r="693" spans="3:5" ht="12.75">
      <c r="C693" s="192"/>
      <c r="D693" s="192"/>
      <c r="E693" s="192"/>
    </row>
    <row r="694" spans="3:5" ht="12.75">
      <c r="C694" s="192"/>
      <c r="D694" s="192"/>
      <c r="E694" s="192"/>
    </row>
    <row r="695" spans="3:5" ht="12.75">
      <c r="C695" s="192"/>
      <c r="D695" s="192"/>
      <c r="E695" s="192"/>
    </row>
    <row r="696" spans="3:5" ht="12.75">
      <c r="C696" s="192"/>
      <c r="D696" s="192"/>
      <c r="E696" s="192"/>
    </row>
    <row r="697" spans="3:5" ht="12.75">
      <c r="C697" s="192"/>
      <c r="D697" s="192"/>
      <c r="E697" s="192"/>
    </row>
    <row r="698" spans="3:5" ht="12.75">
      <c r="C698" s="192"/>
      <c r="D698" s="192"/>
      <c r="E698" s="192"/>
    </row>
    <row r="699" spans="3:5" ht="12.75">
      <c r="C699" s="192"/>
      <c r="D699" s="192"/>
      <c r="E699" s="192"/>
    </row>
    <row r="700" spans="3:5" ht="12.75">
      <c r="C700" s="192"/>
      <c r="D700" s="192"/>
      <c r="E700" s="192"/>
    </row>
    <row r="701" spans="3:5" ht="12.75">
      <c r="C701" s="192"/>
      <c r="D701" s="192"/>
      <c r="E701" s="192"/>
    </row>
    <row r="702" spans="3:5" ht="12.75">
      <c r="C702" s="192"/>
      <c r="D702" s="192"/>
      <c r="E702" s="192"/>
    </row>
    <row r="703" spans="3:5" ht="12.75">
      <c r="C703" s="192"/>
      <c r="D703" s="192"/>
      <c r="E703" s="192"/>
    </row>
    <row r="704" spans="3:5" ht="12.75">
      <c r="C704" s="192"/>
      <c r="D704" s="192"/>
      <c r="E704" s="192"/>
    </row>
    <row r="705" spans="3:5" ht="12.75">
      <c r="C705" s="192"/>
      <c r="D705" s="192"/>
      <c r="E705" s="192"/>
    </row>
    <row r="706" spans="3:5" ht="12.75">
      <c r="C706" s="192"/>
      <c r="D706" s="192"/>
      <c r="E706" s="192"/>
    </row>
    <row r="707" spans="3:5" ht="12.75">
      <c r="C707" s="192"/>
      <c r="D707" s="192"/>
      <c r="E707" s="192"/>
    </row>
    <row r="708" spans="3:5" ht="12.75">
      <c r="C708" s="192"/>
      <c r="D708" s="192"/>
      <c r="E708" s="192"/>
    </row>
    <row r="709" spans="3:5" ht="12.75">
      <c r="C709" s="192"/>
      <c r="D709" s="192"/>
      <c r="E709" s="192"/>
    </row>
    <row r="710" spans="3:5" ht="12.75">
      <c r="C710" s="192"/>
      <c r="D710" s="192"/>
      <c r="E710" s="192"/>
    </row>
    <row r="711" spans="3:5" ht="12.75">
      <c r="C711" s="192"/>
      <c r="D711" s="192"/>
      <c r="E711" s="192"/>
    </row>
    <row r="712" spans="3:5" ht="12.75">
      <c r="C712" s="192"/>
      <c r="D712" s="192"/>
      <c r="E712" s="192"/>
    </row>
    <row r="713" spans="3:5" ht="12.75">
      <c r="C713" s="192"/>
      <c r="D713" s="192"/>
      <c r="E713" s="192"/>
    </row>
    <row r="714" spans="3:5" ht="12.75">
      <c r="C714" s="192"/>
      <c r="D714" s="192"/>
      <c r="E714" s="192"/>
    </row>
    <row r="715" spans="3:5" ht="12.75">
      <c r="C715" s="192"/>
      <c r="D715" s="192"/>
      <c r="E715" s="192"/>
    </row>
    <row r="716" spans="3:5" ht="12.75">
      <c r="C716" s="192"/>
      <c r="D716" s="192"/>
      <c r="E716" s="192"/>
    </row>
    <row r="717" spans="3:5" ht="12.75">
      <c r="C717" s="192"/>
      <c r="D717" s="192"/>
      <c r="E717" s="192"/>
    </row>
    <row r="718" spans="3:5" ht="12.75">
      <c r="C718" s="192"/>
      <c r="D718" s="192"/>
      <c r="E718" s="192"/>
    </row>
    <row r="719" spans="3:5" ht="12.75">
      <c r="C719" s="192"/>
      <c r="D719" s="192"/>
      <c r="E719" s="192"/>
    </row>
    <row r="720" spans="3:5" ht="12.75">
      <c r="C720" s="192"/>
      <c r="D720" s="192"/>
      <c r="E720" s="192"/>
    </row>
    <row r="721" spans="3:5" ht="12.75">
      <c r="C721" s="192"/>
      <c r="D721" s="192"/>
      <c r="E721" s="192"/>
    </row>
    <row r="722" spans="3:5" ht="12.75">
      <c r="C722" s="192"/>
      <c r="D722" s="192"/>
      <c r="E722" s="192"/>
    </row>
    <row r="723" spans="3:5" ht="12.75">
      <c r="C723" s="192"/>
      <c r="D723" s="192"/>
      <c r="E723" s="192"/>
    </row>
    <row r="724" spans="3:5" ht="12.75">
      <c r="C724" s="192"/>
      <c r="D724" s="192"/>
      <c r="E724" s="192"/>
    </row>
    <row r="725" spans="3:5" ht="12.75">
      <c r="C725" s="192"/>
      <c r="D725" s="192"/>
      <c r="E725" s="192"/>
    </row>
    <row r="726" spans="3:5" ht="12.75">
      <c r="C726" s="192"/>
      <c r="D726" s="192"/>
      <c r="E726" s="192"/>
    </row>
    <row r="727" spans="3:5" ht="12.75">
      <c r="C727" s="192"/>
      <c r="D727" s="192"/>
      <c r="E727" s="192"/>
    </row>
    <row r="728" spans="3:5" ht="12.75">
      <c r="C728" s="192"/>
      <c r="D728" s="192"/>
      <c r="E728" s="192"/>
    </row>
    <row r="729" spans="3:5" ht="12.75">
      <c r="C729" s="192"/>
      <c r="D729" s="192"/>
      <c r="E729" s="192"/>
    </row>
    <row r="730" spans="3:5" ht="12.75">
      <c r="C730" s="192"/>
      <c r="D730" s="192"/>
      <c r="E730" s="192"/>
    </row>
    <row r="731" spans="3:5" ht="12.75">
      <c r="C731" s="192"/>
      <c r="D731" s="192"/>
      <c r="E731" s="192"/>
    </row>
    <row r="732" spans="3:5" ht="12.75">
      <c r="C732" s="192"/>
      <c r="D732" s="192"/>
      <c r="E732" s="192"/>
    </row>
    <row r="733" spans="3:5" ht="12.75">
      <c r="C733" s="192"/>
      <c r="D733" s="192"/>
      <c r="E733" s="192"/>
    </row>
    <row r="734" spans="3:5" ht="12.75">
      <c r="C734" s="192"/>
      <c r="D734" s="192"/>
      <c r="E734" s="192"/>
    </row>
    <row r="735" spans="3:5" ht="12.75">
      <c r="C735" s="192"/>
      <c r="D735" s="192"/>
      <c r="E735" s="192"/>
    </row>
    <row r="736" spans="3:5" ht="12.75">
      <c r="C736" s="192"/>
      <c r="D736" s="192"/>
      <c r="E736" s="192"/>
    </row>
    <row r="737" spans="3:5" ht="12.75">
      <c r="C737" s="192"/>
      <c r="D737" s="192"/>
      <c r="E737" s="192"/>
    </row>
    <row r="738" spans="3:5" ht="12.75">
      <c r="C738" s="192"/>
      <c r="D738" s="192"/>
      <c r="E738" s="192"/>
    </row>
    <row r="739" spans="3:5" ht="12.75">
      <c r="C739" s="192"/>
      <c r="D739" s="192"/>
      <c r="E739" s="192"/>
    </row>
    <row r="740" spans="3:5" ht="12.75">
      <c r="C740" s="192"/>
      <c r="D740" s="192"/>
      <c r="E740" s="192"/>
    </row>
    <row r="741" spans="3:5" ht="12.75">
      <c r="C741" s="192"/>
      <c r="D741" s="192"/>
      <c r="E741" s="192"/>
    </row>
    <row r="742" spans="3:5" ht="12.75">
      <c r="C742" s="192"/>
      <c r="D742" s="192"/>
      <c r="E742" s="192"/>
    </row>
    <row r="743" spans="3:5" ht="12.75">
      <c r="C743" s="192"/>
      <c r="D743" s="192"/>
      <c r="E743" s="192"/>
    </row>
    <row r="744" spans="3:5" ht="12.75">
      <c r="C744" s="192"/>
      <c r="D744" s="192"/>
      <c r="E744" s="192"/>
    </row>
    <row r="745" spans="3:5" ht="12.75">
      <c r="C745" s="192"/>
      <c r="D745" s="192"/>
      <c r="E745" s="192"/>
    </row>
    <row r="746" spans="3:5" ht="12.75">
      <c r="C746" s="192"/>
      <c r="D746" s="192"/>
      <c r="E746" s="192"/>
    </row>
    <row r="747" spans="3:5" ht="12.75">
      <c r="C747" s="192"/>
      <c r="D747" s="192"/>
      <c r="E747" s="192"/>
    </row>
    <row r="748" spans="3:5" ht="12.75">
      <c r="C748" s="192"/>
      <c r="D748" s="192"/>
      <c r="E748" s="192"/>
    </row>
    <row r="749" spans="3:5" ht="12.75">
      <c r="C749" s="192"/>
      <c r="D749" s="192"/>
      <c r="E749" s="192"/>
    </row>
    <row r="750" spans="3:5" ht="12.75">
      <c r="C750" s="192"/>
      <c r="D750" s="192"/>
      <c r="E750" s="192"/>
    </row>
    <row r="751" spans="3:5" ht="12.75">
      <c r="C751" s="192"/>
      <c r="D751" s="192"/>
      <c r="E751" s="192"/>
    </row>
    <row r="752" spans="3:5" ht="12.75">
      <c r="C752" s="192"/>
      <c r="D752" s="192"/>
      <c r="E752" s="192"/>
    </row>
    <row r="753" spans="3:5" ht="12.75">
      <c r="C753" s="192"/>
      <c r="D753" s="192"/>
      <c r="E753" s="192"/>
    </row>
    <row r="754" spans="3:5" ht="12.75">
      <c r="C754" s="192"/>
      <c r="D754" s="192"/>
      <c r="E754" s="192"/>
    </row>
    <row r="755" spans="3:5" ht="12.75">
      <c r="C755" s="192"/>
      <c r="D755" s="192"/>
      <c r="E755" s="192"/>
    </row>
    <row r="756" spans="3:5" ht="12.75">
      <c r="C756" s="192"/>
      <c r="D756" s="192"/>
      <c r="E756" s="192"/>
    </row>
    <row r="757" spans="3:5" ht="12.75">
      <c r="C757" s="192"/>
      <c r="D757" s="192"/>
      <c r="E757" s="192"/>
    </row>
    <row r="758" spans="3:5" ht="12.75">
      <c r="C758" s="192"/>
      <c r="D758" s="192"/>
      <c r="E758" s="192"/>
    </row>
    <row r="759" spans="3:5" ht="12.75">
      <c r="C759" s="192"/>
      <c r="D759" s="192"/>
      <c r="E759" s="192"/>
    </row>
    <row r="760" spans="3:5" ht="12.75">
      <c r="C760" s="192"/>
      <c r="D760" s="192"/>
      <c r="E760" s="192"/>
    </row>
    <row r="761" spans="3:5" ht="12.75">
      <c r="C761" s="192"/>
      <c r="D761" s="192"/>
      <c r="E761" s="192"/>
    </row>
    <row r="762" spans="3:5" ht="12.75">
      <c r="C762" s="192"/>
      <c r="D762" s="192"/>
      <c r="E762" s="192"/>
    </row>
    <row r="763" spans="3:5" ht="12.75">
      <c r="C763" s="192"/>
      <c r="D763" s="192"/>
      <c r="E763" s="192"/>
    </row>
    <row r="764" spans="3:5" ht="12.75">
      <c r="C764" s="192"/>
      <c r="D764" s="192"/>
      <c r="E764" s="192"/>
    </row>
    <row r="765" spans="3:5" ht="12.75">
      <c r="C765" s="192"/>
      <c r="D765" s="192"/>
      <c r="E765" s="192"/>
    </row>
    <row r="766" spans="3:5" ht="12.75">
      <c r="C766" s="192"/>
      <c r="D766" s="192"/>
      <c r="E766" s="192"/>
    </row>
    <row r="767" spans="3:5" ht="12.75">
      <c r="C767" s="192"/>
      <c r="D767" s="192"/>
      <c r="E767" s="192"/>
    </row>
    <row r="768" spans="3:5" ht="12.75">
      <c r="C768" s="192"/>
      <c r="D768" s="192"/>
      <c r="E768" s="192"/>
    </row>
    <row r="769" spans="3:5" ht="12.75">
      <c r="C769" s="192"/>
      <c r="D769" s="192"/>
      <c r="E769" s="192"/>
    </row>
    <row r="770" spans="3:5" ht="12.75">
      <c r="C770" s="192"/>
      <c r="D770" s="192"/>
      <c r="E770" s="192"/>
    </row>
    <row r="771" spans="3:5" ht="12.75">
      <c r="C771" s="192"/>
      <c r="D771" s="192"/>
      <c r="E771" s="192"/>
    </row>
    <row r="772" spans="3:5" ht="12.75">
      <c r="C772" s="192"/>
      <c r="D772" s="192"/>
      <c r="E772" s="192"/>
    </row>
    <row r="773" spans="3:5" ht="12.75">
      <c r="C773" s="192"/>
      <c r="D773" s="192"/>
      <c r="E773" s="192"/>
    </row>
    <row r="774" spans="3:5" ht="12.75">
      <c r="C774" s="192"/>
      <c r="D774" s="192"/>
      <c r="E774" s="192"/>
    </row>
    <row r="775" spans="3:5" ht="12.75">
      <c r="C775" s="192"/>
      <c r="D775" s="192"/>
      <c r="E775" s="192"/>
    </row>
    <row r="776" spans="3:5" ht="12.75">
      <c r="C776" s="192"/>
      <c r="D776" s="192"/>
      <c r="E776" s="192"/>
    </row>
    <row r="777" spans="3:5" ht="12.75">
      <c r="C777" s="192"/>
      <c r="D777" s="192"/>
      <c r="E777" s="192"/>
    </row>
    <row r="778" spans="3:5" ht="12.75">
      <c r="C778" s="192"/>
      <c r="D778" s="192"/>
      <c r="E778" s="192"/>
    </row>
    <row r="779" spans="3:5" ht="12.75">
      <c r="C779" s="192"/>
      <c r="D779" s="192"/>
      <c r="E779" s="192"/>
    </row>
    <row r="780" spans="3:5" ht="12.75">
      <c r="C780" s="192"/>
      <c r="D780" s="192"/>
      <c r="E780" s="192"/>
    </row>
    <row r="781" spans="3:5" ht="12.75">
      <c r="C781" s="192"/>
      <c r="D781" s="192"/>
      <c r="E781" s="192"/>
    </row>
    <row r="782" spans="3:5" ht="12.75">
      <c r="C782" s="192"/>
      <c r="D782" s="192"/>
      <c r="E782" s="192"/>
    </row>
    <row r="783" spans="3:5" ht="12.75">
      <c r="C783" s="192"/>
      <c r="D783" s="192"/>
      <c r="E783" s="192"/>
    </row>
    <row r="784" spans="3:5" ht="12.75">
      <c r="C784" s="192"/>
      <c r="D784" s="192"/>
      <c r="E784" s="192"/>
    </row>
    <row r="785" spans="3:5" ht="12.75">
      <c r="C785" s="192"/>
      <c r="D785" s="192"/>
      <c r="E785" s="192"/>
    </row>
    <row r="786" spans="3:5" ht="12.75">
      <c r="C786" s="192"/>
      <c r="D786" s="192"/>
      <c r="E786" s="192"/>
    </row>
    <row r="787" spans="3:5" ht="12.75">
      <c r="C787" s="192"/>
      <c r="D787" s="192"/>
      <c r="E787" s="192"/>
    </row>
    <row r="788" spans="3:5" ht="12.75">
      <c r="C788" s="192"/>
      <c r="D788" s="192"/>
      <c r="E788" s="192"/>
    </row>
    <row r="789" spans="3:5" ht="12.75">
      <c r="C789" s="192"/>
      <c r="D789" s="192"/>
      <c r="E789" s="192"/>
    </row>
    <row r="790" spans="3:5" ht="12.75">
      <c r="C790" s="192"/>
      <c r="D790" s="192"/>
      <c r="E790" s="192"/>
    </row>
    <row r="791" spans="3:5" ht="12.75">
      <c r="C791" s="192"/>
      <c r="D791" s="192"/>
      <c r="E791" s="192"/>
    </row>
    <row r="792" spans="3:5" ht="12.75">
      <c r="C792" s="192"/>
      <c r="D792" s="192"/>
      <c r="E792" s="192"/>
    </row>
    <row r="793" spans="3:5" ht="12.75">
      <c r="C793" s="192"/>
      <c r="D793" s="192"/>
      <c r="E793" s="192"/>
    </row>
    <row r="794" spans="3:5" ht="12.75">
      <c r="C794" s="192"/>
      <c r="D794" s="192"/>
      <c r="E794" s="192"/>
    </row>
    <row r="795" spans="3:5" ht="12.75">
      <c r="C795" s="192"/>
      <c r="D795" s="192"/>
      <c r="E795" s="192"/>
    </row>
    <row r="796" spans="3:5" ht="12.75">
      <c r="C796" s="192"/>
      <c r="D796" s="192"/>
      <c r="E796" s="192"/>
    </row>
    <row r="797" spans="3:5" ht="12.75">
      <c r="C797" s="192"/>
      <c r="D797" s="192"/>
      <c r="E797" s="192"/>
    </row>
    <row r="798" spans="3:5" ht="12.75">
      <c r="C798" s="192"/>
      <c r="D798" s="192"/>
      <c r="E798" s="192"/>
    </row>
    <row r="799" spans="3:5" ht="12.75">
      <c r="C799" s="192"/>
      <c r="D799" s="192"/>
      <c r="E799" s="192"/>
    </row>
    <row r="800" spans="3:5" ht="12.75">
      <c r="C800" s="192"/>
      <c r="D800" s="192"/>
      <c r="E800" s="192"/>
    </row>
    <row r="801" spans="3:5" ht="12.75">
      <c r="C801" s="192"/>
      <c r="D801" s="192"/>
      <c r="E801" s="192"/>
    </row>
    <row r="802" spans="3:5" ht="12.75">
      <c r="C802" s="192"/>
      <c r="D802" s="192"/>
      <c r="E802" s="192"/>
    </row>
    <row r="803" spans="3:5" ht="12.75">
      <c r="C803" s="192"/>
      <c r="D803" s="192"/>
      <c r="E803" s="192"/>
    </row>
    <row r="804" spans="3:5" ht="12.75">
      <c r="C804" s="192"/>
      <c r="D804" s="192"/>
      <c r="E804" s="192"/>
    </row>
    <row r="805" spans="3:5" ht="12.75">
      <c r="C805" s="192"/>
      <c r="D805" s="192"/>
      <c r="E805" s="192"/>
    </row>
    <row r="806" spans="3:5" ht="12.75">
      <c r="C806" s="192"/>
      <c r="D806" s="192"/>
      <c r="E806" s="192"/>
    </row>
    <row r="807" spans="3:5" ht="12.75">
      <c r="C807" s="192"/>
      <c r="D807" s="192"/>
      <c r="E807" s="192"/>
    </row>
    <row r="808" spans="3:5" ht="12.75">
      <c r="C808" s="192"/>
      <c r="D808" s="192"/>
      <c r="E808" s="192"/>
    </row>
    <row r="809" spans="3:5" ht="12.75">
      <c r="C809" s="192"/>
      <c r="D809" s="192"/>
      <c r="E809" s="192"/>
    </row>
    <row r="810" spans="3:5" ht="12.75">
      <c r="C810" s="192"/>
      <c r="D810" s="192"/>
      <c r="E810" s="192"/>
    </row>
    <row r="811" spans="3:5" ht="12.75">
      <c r="C811" s="192"/>
      <c r="D811" s="192"/>
      <c r="E811" s="192"/>
    </row>
    <row r="812" spans="3:5" ht="12.75">
      <c r="C812" s="192"/>
      <c r="D812" s="192"/>
      <c r="E812" s="192"/>
    </row>
    <row r="813" spans="3:5" ht="12.75">
      <c r="C813" s="192"/>
      <c r="D813" s="192"/>
      <c r="E813" s="192"/>
    </row>
    <row r="814" spans="3:5" ht="12.75">
      <c r="C814" s="192"/>
      <c r="D814" s="192"/>
      <c r="E814" s="192"/>
    </row>
    <row r="815" spans="3:5" ht="12.75">
      <c r="C815" s="192"/>
      <c r="D815" s="192"/>
      <c r="E815" s="192"/>
    </row>
    <row r="816" spans="3:5" ht="12.75">
      <c r="C816" s="192"/>
      <c r="D816" s="192"/>
      <c r="E816" s="192"/>
    </row>
    <row r="817" spans="3:5" ht="12.75">
      <c r="C817" s="192"/>
      <c r="D817" s="192"/>
      <c r="E817" s="192"/>
    </row>
    <row r="818" spans="3:5" ht="12.75">
      <c r="C818" s="192"/>
      <c r="D818" s="192"/>
      <c r="E818" s="192"/>
    </row>
    <row r="819" spans="3:5" ht="12.75">
      <c r="C819" s="192"/>
      <c r="D819" s="192"/>
      <c r="E819" s="192"/>
    </row>
    <row r="820" spans="3:5" ht="12.75">
      <c r="C820" s="192"/>
      <c r="D820" s="192"/>
      <c r="E820" s="192"/>
    </row>
    <row r="821" spans="3:5" ht="12.75">
      <c r="C821" s="192"/>
      <c r="D821" s="192"/>
      <c r="E821" s="192"/>
    </row>
    <row r="822" spans="3:5" ht="12.75">
      <c r="C822" s="192"/>
      <c r="D822" s="192"/>
      <c r="E822" s="192"/>
    </row>
    <row r="823" spans="3:5" ht="12.75">
      <c r="C823" s="192"/>
      <c r="D823" s="192"/>
      <c r="E823" s="192"/>
    </row>
    <row r="824" spans="3:5" ht="12.75">
      <c r="C824" s="192"/>
      <c r="D824" s="192"/>
      <c r="E824" s="192"/>
    </row>
    <row r="825" spans="3:5" ht="12.75">
      <c r="C825" s="192"/>
      <c r="D825" s="192"/>
      <c r="E825" s="192"/>
    </row>
    <row r="826" spans="3:5" ht="12.75">
      <c r="C826" s="192"/>
      <c r="D826" s="192"/>
      <c r="E826" s="192"/>
    </row>
    <row r="827" spans="3:5" ht="12.75">
      <c r="C827" s="192"/>
      <c r="D827" s="192"/>
      <c r="E827" s="192"/>
    </row>
    <row r="828" spans="3:5" ht="12.75">
      <c r="C828" s="192"/>
      <c r="D828" s="192"/>
      <c r="E828" s="192"/>
    </row>
    <row r="829" spans="3:5" ht="12.75">
      <c r="C829" s="192"/>
      <c r="D829" s="192"/>
      <c r="E829" s="192"/>
    </row>
    <row r="830" spans="3:5" ht="12.75">
      <c r="C830" s="192"/>
      <c r="D830" s="192"/>
      <c r="E830" s="192"/>
    </row>
    <row r="831" spans="3:5" ht="12.75">
      <c r="C831" s="192"/>
      <c r="D831" s="192"/>
      <c r="E831" s="192"/>
    </row>
    <row r="832" spans="3:5" ht="12.75">
      <c r="C832" s="192"/>
      <c r="D832" s="192"/>
      <c r="E832" s="192"/>
    </row>
    <row r="833" spans="3:5" ht="12.75">
      <c r="C833" s="192"/>
      <c r="D833" s="192"/>
      <c r="E833" s="192"/>
    </row>
    <row r="834" spans="3:5" ht="12.75">
      <c r="C834" s="192"/>
      <c r="D834" s="192"/>
      <c r="E834" s="192"/>
    </row>
    <row r="835" spans="3:5" ht="12.75">
      <c r="C835" s="192"/>
      <c r="D835" s="192"/>
      <c r="E835" s="192"/>
    </row>
    <row r="836" spans="3:5" ht="12.75">
      <c r="C836" s="192"/>
      <c r="D836" s="192"/>
      <c r="E836" s="192"/>
    </row>
    <row r="837" spans="3:5" ht="12.75">
      <c r="C837" s="192"/>
      <c r="D837" s="192"/>
      <c r="E837" s="192"/>
    </row>
    <row r="838" spans="3:5" ht="12.75">
      <c r="C838" s="192"/>
      <c r="D838" s="192"/>
      <c r="E838" s="192"/>
    </row>
    <row r="839" spans="3:5" ht="12.75">
      <c r="C839" s="192"/>
      <c r="D839" s="192"/>
      <c r="E839" s="192"/>
    </row>
    <row r="840" spans="3:5" ht="12.75">
      <c r="C840" s="192"/>
      <c r="D840" s="192"/>
      <c r="E840" s="192"/>
    </row>
    <row r="841" spans="3:5" ht="12.75">
      <c r="C841" s="192"/>
      <c r="D841" s="192"/>
      <c r="E841" s="192"/>
    </row>
    <row r="842" spans="3:5" ht="12.75">
      <c r="C842" s="192"/>
      <c r="D842" s="192"/>
      <c r="E842" s="192"/>
    </row>
    <row r="843" spans="3:5" ht="12.75">
      <c r="C843" s="192"/>
      <c r="D843" s="192"/>
      <c r="E843" s="192"/>
    </row>
    <row r="844" spans="3:5" ht="12.75">
      <c r="C844" s="192"/>
      <c r="D844" s="192"/>
      <c r="E844" s="192"/>
    </row>
    <row r="845" spans="3:5" ht="12.75">
      <c r="C845" s="192"/>
      <c r="D845" s="192"/>
      <c r="E845" s="192"/>
    </row>
    <row r="846" spans="3:5" ht="12.75">
      <c r="C846" s="192"/>
      <c r="D846" s="192"/>
      <c r="E846" s="192"/>
    </row>
    <row r="847" spans="3:5" ht="12.75">
      <c r="C847" s="192"/>
      <c r="D847" s="192"/>
      <c r="E847" s="192"/>
    </row>
    <row r="848" spans="3:5" ht="12.75">
      <c r="C848" s="192"/>
      <c r="D848" s="192"/>
      <c r="E848" s="192"/>
    </row>
    <row r="849" spans="3:5" ht="12.75">
      <c r="C849" s="192"/>
      <c r="D849" s="192"/>
      <c r="E849" s="192"/>
    </row>
    <row r="850" spans="3:5" ht="12.75">
      <c r="C850" s="192"/>
      <c r="D850" s="192"/>
      <c r="E850" s="192"/>
    </row>
    <row r="851" spans="3:5" ht="12.75">
      <c r="C851" s="192"/>
      <c r="D851" s="192"/>
      <c r="E851" s="192"/>
    </row>
    <row r="852" spans="3:5" ht="12.75">
      <c r="C852" s="192"/>
      <c r="D852" s="192"/>
      <c r="E852" s="192"/>
    </row>
    <row r="853" spans="3:5" ht="12.75">
      <c r="C853" s="192"/>
      <c r="D853" s="192"/>
      <c r="E853" s="192"/>
    </row>
    <row r="854" spans="3:5" ht="12.75">
      <c r="C854" s="192"/>
      <c r="D854" s="192"/>
      <c r="E854" s="192"/>
    </row>
    <row r="855" spans="3:5" ht="12.75">
      <c r="C855" s="192"/>
      <c r="D855" s="192"/>
      <c r="E855" s="192"/>
    </row>
    <row r="856" spans="3:5" ht="12.75">
      <c r="C856" s="192"/>
      <c r="D856" s="192"/>
      <c r="E856" s="192"/>
    </row>
    <row r="857" spans="3:5" ht="12.75">
      <c r="C857" s="192"/>
      <c r="D857" s="192"/>
      <c r="E857" s="192"/>
    </row>
    <row r="858" spans="3:5" ht="12.75">
      <c r="C858" s="192"/>
      <c r="D858" s="192"/>
      <c r="E858" s="192"/>
    </row>
    <row r="859" spans="3:5" ht="12.75">
      <c r="C859" s="192"/>
      <c r="D859" s="192"/>
      <c r="E859" s="192"/>
    </row>
    <row r="860" spans="3:5" ht="12.75">
      <c r="C860" s="192"/>
      <c r="D860" s="192"/>
      <c r="E860" s="192"/>
    </row>
    <row r="861" spans="3:5" ht="12.75">
      <c r="C861" s="192"/>
      <c r="D861" s="192"/>
      <c r="E861" s="192"/>
    </row>
    <row r="862" spans="3:5" ht="12.75">
      <c r="C862" s="192"/>
      <c r="D862" s="192"/>
      <c r="E862" s="192"/>
    </row>
    <row r="863" spans="3:5" ht="12.75">
      <c r="C863" s="192"/>
      <c r="D863" s="192"/>
      <c r="E863" s="192"/>
    </row>
    <row r="864" spans="3:5" ht="12.75">
      <c r="C864" s="192"/>
      <c r="D864" s="192"/>
      <c r="E864" s="192"/>
    </row>
    <row r="865" spans="3:5" ht="12.75">
      <c r="C865" s="192"/>
      <c r="D865" s="192"/>
      <c r="E865" s="192"/>
    </row>
    <row r="866" spans="3:5" ht="12.75">
      <c r="C866" s="192"/>
      <c r="D866" s="192"/>
      <c r="E866" s="192"/>
    </row>
    <row r="867" spans="3:5" ht="12.75">
      <c r="C867" s="192"/>
      <c r="D867" s="192"/>
      <c r="E867" s="192"/>
    </row>
    <row r="868" spans="3:5" ht="12.75">
      <c r="C868" s="192"/>
      <c r="D868" s="192"/>
      <c r="E868" s="192"/>
    </row>
    <row r="869" spans="3:5" ht="12.75">
      <c r="C869" s="192"/>
      <c r="D869" s="192"/>
      <c r="E869" s="192"/>
    </row>
    <row r="870" spans="3:5" ht="12.75">
      <c r="C870" s="192"/>
      <c r="D870" s="192"/>
      <c r="E870" s="192"/>
    </row>
    <row r="871" spans="3:5" ht="12.75">
      <c r="C871" s="192"/>
      <c r="D871" s="192"/>
      <c r="E871" s="192"/>
    </row>
    <row r="872" spans="3:5" ht="12.75">
      <c r="C872" s="192"/>
      <c r="D872" s="192"/>
      <c r="E872" s="192"/>
    </row>
    <row r="873" spans="3:5" ht="12.75">
      <c r="C873" s="192"/>
      <c r="D873" s="192"/>
      <c r="E873" s="192"/>
    </row>
    <row r="874" spans="3:5" ht="12.75">
      <c r="C874" s="192"/>
      <c r="D874" s="192"/>
      <c r="E874" s="192"/>
    </row>
    <row r="875" spans="3:5" ht="12.75">
      <c r="C875" s="192"/>
      <c r="D875" s="192"/>
      <c r="E875" s="192"/>
    </row>
    <row r="876" spans="3:5" ht="12.75">
      <c r="C876" s="192"/>
      <c r="D876" s="192"/>
      <c r="E876" s="192"/>
    </row>
    <row r="877" spans="3:5" ht="12.75">
      <c r="C877" s="192"/>
      <c r="D877" s="192"/>
      <c r="E877" s="192"/>
    </row>
    <row r="878" spans="3:5" ht="12.75">
      <c r="C878" s="192"/>
      <c r="D878" s="192"/>
      <c r="E878" s="192"/>
    </row>
    <row r="879" spans="3:5" ht="12.75">
      <c r="C879" s="192"/>
      <c r="D879" s="192"/>
      <c r="E879" s="192"/>
    </row>
    <row r="880" spans="3:5" ht="12.75">
      <c r="C880" s="192"/>
      <c r="D880" s="192"/>
      <c r="E880" s="192"/>
    </row>
    <row r="881" spans="3:5" ht="12.75">
      <c r="C881" s="192"/>
      <c r="D881" s="192"/>
      <c r="E881" s="192"/>
    </row>
    <row r="882" spans="3:5" ht="12.75">
      <c r="C882" s="192"/>
      <c r="D882" s="192"/>
      <c r="E882" s="192"/>
    </row>
    <row r="883" spans="3:5" ht="12.75">
      <c r="C883" s="192"/>
      <c r="D883" s="192"/>
      <c r="E883" s="192"/>
    </row>
    <row r="884" spans="3:5" ht="12.75">
      <c r="C884" s="192"/>
      <c r="D884" s="192"/>
      <c r="E884" s="192"/>
    </row>
    <row r="885" spans="3:5" ht="12.75">
      <c r="C885" s="192"/>
      <c r="D885" s="192"/>
      <c r="E885" s="192"/>
    </row>
    <row r="886" spans="3:5" ht="12.75">
      <c r="C886" s="192"/>
      <c r="D886" s="192"/>
      <c r="E886" s="192"/>
    </row>
    <row r="887" spans="3:5" ht="12.75">
      <c r="C887" s="192"/>
      <c r="D887" s="192"/>
      <c r="E887" s="192"/>
    </row>
    <row r="888" spans="3:5" ht="12.75">
      <c r="C888" s="192"/>
      <c r="D888" s="192"/>
      <c r="E888" s="192"/>
    </row>
    <row r="889" spans="3:5" ht="12.75">
      <c r="C889" s="192"/>
      <c r="D889" s="192"/>
      <c r="E889" s="192"/>
    </row>
    <row r="890" spans="3:5" ht="12.75">
      <c r="C890" s="192"/>
      <c r="D890" s="192"/>
      <c r="E890" s="192"/>
    </row>
    <row r="891" spans="3:5" ht="12.75">
      <c r="C891" s="192"/>
      <c r="D891" s="192"/>
      <c r="E891" s="192"/>
    </row>
    <row r="892" spans="3:5" ht="12.75">
      <c r="C892" s="192"/>
      <c r="D892" s="192"/>
      <c r="E892" s="192"/>
    </row>
    <row r="893" spans="3:5" ht="12.75">
      <c r="C893" s="192"/>
      <c r="D893" s="192"/>
      <c r="E893" s="192"/>
    </row>
    <row r="894" spans="3:5" ht="12.75">
      <c r="C894" s="192"/>
      <c r="D894" s="192"/>
      <c r="E894" s="192"/>
    </row>
    <row r="895" spans="3:5" ht="12.75">
      <c r="C895" s="192"/>
      <c r="D895" s="192"/>
      <c r="E895" s="192"/>
    </row>
    <row r="896" spans="3:5" ht="12.75">
      <c r="C896" s="192"/>
      <c r="D896" s="192"/>
      <c r="E896" s="192"/>
    </row>
    <row r="897" spans="3:5" ht="12.75">
      <c r="C897" s="192"/>
      <c r="D897" s="192"/>
      <c r="E897" s="192"/>
    </row>
    <row r="898" spans="3:5" ht="12.75">
      <c r="C898" s="192"/>
      <c r="D898" s="192"/>
      <c r="E898" s="192"/>
    </row>
    <row r="899" spans="3:5" ht="12.75">
      <c r="C899" s="192"/>
      <c r="D899" s="192"/>
      <c r="E899" s="192"/>
    </row>
    <row r="900" spans="3:5" ht="12.75">
      <c r="C900" s="192"/>
      <c r="D900" s="192"/>
      <c r="E900" s="192"/>
    </row>
    <row r="901" spans="3:5" ht="12.75">
      <c r="C901" s="192"/>
      <c r="D901" s="192"/>
      <c r="E901" s="192"/>
    </row>
    <row r="902" spans="3:5" ht="12.75">
      <c r="C902" s="192"/>
      <c r="D902" s="192"/>
      <c r="E902" s="192"/>
    </row>
    <row r="903" spans="3:5" ht="12.75">
      <c r="C903" s="192"/>
      <c r="D903" s="192"/>
      <c r="E903" s="192"/>
    </row>
    <row r="904" spans="3:5" ht="12.75">
      <c r="C904" s="192"/>
      <c r="D904" s="192"/>
      <c r="E904" s="192"/>
    </row>
    <row r="905" spans="3:5" ht="12.75">
      <c r="C905" s="192"/>
      <c r="D905" s="192"/>
      <c r="E905" s="192"/>
    </row>
    <row r="906" spans="3:5" ht="12.75">
      <c r="C906" s="192"/>
      <c r="D906" s="192"/>
      <c r="E906" s="192"/>
    </row>
    <row r="907" spans="3:5" ht="12.75">
      <c r="C907" s="192"/>
      <c r="D907" s="192"/>
      <c r="E907" s="192"/>
    </row>
    <row r="908" spans="3:5" ht="12.75">
      <c r="C908" s="192"/>
      <c r="D908" s="192"/>
      <c r="E908" s="192"/>
    </row>
    <row r="909" spans="3:5" ht="12.75">
      <c r="C909" s="192"/>
      <c r="D909" s="192"/>
      <c r="E909" s="192"/>
    </row>
    <row r="910" spans="3:5" ht="12.75">
      <c r="C910" s="192"/>
      <c r="D910" s="192"/>
      <c r="E910" s="192"/>
    </row>
    <row r="911" spans="3:5" ht="12.75">
      <c r="C911" s="192"/>
      <c r="D911" s="192"/>
      <c r="E911" s="192"/>
    </row>
    <row r="912" spans="3:5" ht="12.75">
      <c r="C912" s="192"/>
      <c r="D912" s="192"/>
      <c r="E912" s="192"/>
    </row>
    <row r="913" spans="3:5" ht="12.75">
      <c r="C913" s="192"/>
      <c r="D913" s="192"/>
      <c r="E913" s="192"/>
    </row>
    <row r="914" spans="3:5" ht="12.75">
      <c r="C914" s="192"/>
      <c r="D914" s="192"/>
      <c r="E914" s="192"/>
    </row>
    <row r="915" spans="3:5" ht="12.75">
      <c r="C915" s="192"/>
      <c r="D915" s="192"/>
      <c r="E915" s="192"/>
    </row>
    <row r="916" spans="3:5" ht="12.75">
      <c r="C916" s="192"/>
      <c r="D916" s="192"/>
      <c r="E916" s="192"/>
    </row>
    <row r="917" spans="3:5" ht="12.75">
      <c r="C917" s="192"/>
      <c r="D917" s="192"/>
      <c r="E917" s="192"/>
    </row>
    <row r="918" spans="3:5" ht="12.75">
      <c r="C918" s="192"/>
      <c r="D918" s="192"/>
      <c r="E918" s="192"/>
    </row>
    <row r="919" spans="3:5" ht="12.75">
      <c r="C919" s="192"/>
      <c r="D919" s="192"/>
      <c r="E919" s="192"/>
    </row>
    <row r="920" spans="3:5" ht="12.75">
      <c r="C920" s="192"/>
      <c r="D920" s="192"/>
      <c r="E920" s="192"/>
    </row>
    <row r="921" spans="3:5" ht="12.75">
      <c r="C921" s="192"/>
      <c r="D921" s="192"/>
      <c r="E921" s="192"/>
    </row>
    <row r="922" spans="3:5" ht="12.75">
      <c r="C922" s="192"/>
      <c r="D922" s="192"/>
      <c r="E922" s="192"/>
    </row>
    <row r="923" spans="3:5" ht="12.75">
      <c r="C923" s="192"/>
      <c r="D923" s="192"/>
      <c r="E923" s="192"/>
    </row>
    <row r="924" spans="3:5" ht="12.75">
      <c r="C924" s="192"/>
      <c r="D924" s="192"/>
      <c r="E924" s="192"/>
    </row>
    <row r="925" spans="3:5" ht="12.75">
      <c r="C925" s="192"/>
      <c r="D925" s="192"/>
      <c r="E925" s="192"/>
    </row>
    <row r="926" spans="3:5" ht="12.75">
      <c r="C926" s="192"/>
      <c r="D926" s="192"/>
      <c r="E926" s="192"/>
    </row>
    <row r="927" spans="3:5" ht="12.75">
      <c r="C927" s="192"/>
      <c r="D927" s="192"/>
      <c r="E927" s="192"/>
    </row>
    <row r="928" spans="3:5" ht="12.75">
      <c r="C928" s="192"/>
      <c r="D928" s="192"/>
      <c r="E928" s="192"/>
    </row>
    <row r="929" spans="3:5" ht="12.75">
      <c r="C929" s="192"/>
      <c r="D929" s="192"/>
      <c r="E929" s="192"/>
    </row>
    <row r="930" spans="3:5" ht="12.75">
      <c r="C930" s="192"/>
      <c r="D930" s="192"/>
      <c r="E930" s="192"/>
    </row>
    <row r="931" spans="3:5" ht="12.75">
      <c r="C931" s="192"/>
      <c r="D931" s="192"/>
      <c r="E931" s="192"/>
    </row>
    <row r="932" spans="3:5" ht="12.75">
      <c r="C932" s="192"/>
      <c r="D932" s="192"/>
      <c r="E932" s="192"/>
    </row>
    <row r="933" spans="3:5" ht="12.75">
      <c r="C933" s="192"/>
      <c r="D933" s="192"/>
      <c r="E933" s="192"/>
    </row>
    <row r="934" spans="3:5" ht="12.75">
      <c r="C934" s="192"/>
      <c r="D934" s="192"/>
      <c r="E934" s="192"/>
    </row>
    <row r="935" spans="3:5" ht="12.75">
      <c r="C935" s="192"/>
      <c r="D935" s="192"/>
      <c r="E935" s="192"/>
    </row>
    <row r="936" spans="3:5" ht="12.75">
      <c r="C936" s="192"/>
      <c r="D936" s="192"/>
      <c r="E936" s="192"/>
    </row>
    <row r="937" spans="3:5" ht="12.75">
      <c r="C937" s="192"/>
      <c r="D937" s="192"/>
      <c r="E937" s="192"/>
    </row>
    <row r="938" spans="3:5" ht="12.75">
      <c r="C938" s="192"/>
      <c r="D938" s="192"/>
      <c r="E938" s="192"/>
    </row>
    <row r="939" spans="3:5" ht="12.75">
      <c r="C939" s="192"/>
      <c r="D939" s="192"/>
      <c r="E939" s="192"/>
    </row>
    <row r="940" spans="3:5" ht="12.75">
      <c r="C940" s="192"/>
      <c r="D940" s="192"/>
      <c r="E940" s="192"/>
    </row>
    <row r="941" spans="3:5" ht="12.75">
      <c r="C941" s="192"/>
      <c r="D941" s="192"/>
      <c r="E941" s="192"/>
    </row>
    <row r="942" spans="3:5" ht="12.75">
      <c r="C942" s="192"/>
      <c r="D942" s="192"/>
      <c r="E942" s="192"/>
    </row>
    <row r="943" spans="3:5" ht="12.75">
      <c r="C943" s="192"/>
      <c r="D943" s="192"/>
      <c r="E943" s="192"/>
    </row>
    <row r="944" spans="3:5" ht="12.75">
      <c r="C944" s="192"/>
      <c r="D944" s="192"/>
      <c r="E944" s="192"/>
    </row>
    <row r="945" spans="3:5" ht="12.75">
      <c r="C945" s="192"/>
      <c r="D945" s="192"/>
      <c r="E945" s="192"/>
    </row>
    <row r="946" spans="3:5" ht="12.75">
      <c r="C946" s="192"/>
      <c r="D946" s="192"/>
      <c r="E946" s="192"/>
    </row>
    <row r="947" spans="3:5" ht="12.75">
      <c r="C947" s="192"/>
      <c r="D947" s="192"/>
      <c r="E947" s="192"/>
    </row>
    <row r="948" spans="3:5" ht="12.75">
      <c r="C948" s="192"/>
      <c r="D948" s="192"/>
      <c r="E948" s="192"/>
    </row>
    <row r="949" spans="3:5" ht="12.75">
      <c r="C949" s="192"/>
      <c r="D949" s="192"/>
      <c r="E949" s="192"/>
    </row>
    <row r="950" spans="3:5" ht="12.75">
      <c r="C950" s="192"/>
      <c r="D950" s="192"/>
      <c r="E950" s="192"/>
    </row>
    <row r="951" spans="3:5" ht="12.75">
      <c r="C951" s="192"/>
      <c r="D951" s="192"/>
      <c r="E951" s="192"/>
    </row>
    <row r="952" spans="3:5" ht="12.75">
      <c r="C952" s="192"/>
      <c r="D952" s="192"/>
      <c r="E952" s="192"/>
    </row>
    <row r="953" spans="3:5" ht="12.75">
      <c r="C953" s="192"/>
      <c r="D953" s="192"/>
      <c r="E953" s="192"/>
    </row>
    <row r="954" spans="3:5" ht="12.75">
      <c r="C954" s="192"/>
      <c r="D954" s="192"/>
      <c r="E954" s="192"/>
    </row>
    <row r="955" spans="3:5" ht="12.75">
      <c r="C955" s="192"/>
      <c r="D955" s="192"/>
      <c r="E955" s="192"/>
    </row>
    <row r="956" spans="3:5" ht="12.75">
      <c r="C956" s="192"/>
      <c r="D956" s="192"/>
      <c r="E956" s="192"/>
    </row>
    <row r="957" spans="3:5" ht="12.75">
      <c r="C957" s="192"/>
      <c r="D957" s="192"/>
      <c r="E957" s="192"/>
    </row>
    <row r="958" spans="3:5" ht="12.75">
      <c r="C958" s="192"/>
      <c r="D958" s="192"/>
      <c r="E958" s="192"/>
    </row>
    <row r="959" spans="3:5" ht="12.75">
      <c r="C959" s="192"/>
      <c r="D959" s="192"/>
      <c r="E959" s="192"/>
    </row>
    <row r="960" spans="3:5" ht="12.75">
      <c r="C960" s="192"/>
      <c r="D960" s="192"/>
      <c r="E960" s="192"/>
    </row>
    <row r="961" spans="3:5" ht="12.75">
      <c r="C961" s="192"/>
      <c r="D961" s="192"/>
      <c r="E961" s="192"/>
    </row>
    <row r="962" spans="3:5" ht="12.75">
      <c r="C962" s="192"/>
      <c r="D962" s="192"/>
      <c r="E962" s="192"/>
    </row>
    <row r="963" spans="3:5" ht="12.75">
      <c r="C963" s="192"/>
      <c r="D963" s="192"/>
      <c r="E963" s="192"/>
    </row>
    <row r="964" spans="3:5" ht="12.75">
      <c r="C964" s="192"/>
      <c r="D964" s="192"/>
      <c r="E964" s="192"/>
    </row>
    <row r="965" spans="3:5" ht="12.75">
      <c r="C965" s="192"/>
      <c r="D965" s="192"/>
      <c r="E965" s="192"/>
    </row>
    <row r="966" spans="3:5" ht="12.75">
      <c r="C966" s="192"/>
      <c r="D966" s="192"/>
      <c r="E966" s="192"/>
    </row>
    <row r="967" spans="3:5" ht="12.75">
      <c r="C967" s="192"/>
      <c r="D967" s="192"/>
      <c r="E967" s="192"/>
    </row>
    <row r="968" spans="3:5" ht="12.75">
      <c r="C968" s="192"/>
      <c r="D968" s="192"/>
      <c r="E968" s="192"/>
    </row>
    <row r="969" spans="3:5" ht="12.75">
      <c r="C969" s="192"/>
      <c r="D969" s="192"/>
      <c r="E969" s="192"/>
    </row>
    <row r="970" spans="3:5" ht="12.75">
      <c r="C970" s="192"/>
      <c r="D970" s="192"/>
      <c r="E970" s="192"/>
    </row>
    <row r="971" spans="3:5" ht="12.75">
      <c r="C971" s="192"/>
      <c r="D971" s="192"/>
      <c r="E971" s="192"/>
    </row>
    <row r="972" spans="3:5" ht="12.75">
      <c r="C972" s="192"/>
      <c r="D972" s="192"/>
      <c r="E972" s="192"/>
    </row>
    <row r="973" spans="3:5" ht="12.75">
      <c r="C973" s="192"/>
      <c r="D973" s="192"/>
      <c r="E973" s="192"/>
    </row>
    <row r="974" spans="3:5" ht="12.75">
      <c r="C974" s="192"/>
      <c r="D974" s="192"/>
      <c r="E974" s="192"/>
    </row>
    <row r="975" spans="3:5" ht="12.75">
      <c r="C975" s="192"/>
      <c r="D975" s="192"/>
      <c r="E975" s="192"/>
    </row>
    <row r="976" spans="3:5" ht="12.75">
      <c r="C976" s="192"/>
      <c r="D976" s="192"/>
      <c r="E976" s="192"/>
    </row>
    <row r="977" spans="3:5" ht="12.75">
      <c r="C977" s="192"/>
      <c r="D977" s="192"/>
      <c r="E977" s="192"/>
    </row>
    <row r="978" spans="3:5" ht="12.75">
      <c r="C978" s="192"/>
      <c r="D978" s="192"/>
      <c r="E978" s="192"/>
    </row>
    <row r="979" spans="3:5" ht="12.75">
      <c r="C979" s="192"/>
      <c r="D979" s="192"/>
      <c r="E979" s="192"/>
    </row>
    <row r="980" spans="3:5" ht="12.75">
      <c r="C980" s="192"/>
      <c r="D980" s="192"/>
      <c r="E980" s="192"/>
    </row>
    <row r="981" spans="3:5" ht="12.75">
      <c r="C981" s="192"/>
      <c r="D981" s="192"/>
      <c r="E981" s="192"/>
    </row>
    <row r="982" spans="3:5" ht="12.75">
      <c r="C982" s="192"/>
      <c r="D982" s="192"/>
      <c r="E982" s="192"/>
    </row>
    <row r="983" spans="3:5" ht="12.75">
      <c r="C983" s="192"/>
      <c r="D983" s="192"/>
      <c r="E983" s="192"/>
    </row>
    <row r="984" spans="3:5" ht="12.75">
      <c r="C984" s="192"/>
      <c r="D984" s="192"/>
      <c r="E984" s="192"/>
    </row>
    <row r="985" spans="3:5" ht="12.75">
      <c r="C985" s="192"/>
      <c r="D985" s="192"/>
      <c r="E985" s="192"/>
    </row>
    <row r="986" spans="3:5" ht="12.75">
      <c r="C986" s="192"/>
      <c r="D986" s="192"/>
      <c r="E986" s="192"/>
    </row>
    <row r="987" spans="3:5" ht="12.75">
      <c r="C987" s="192"/>
      <c r="D987" s="192"/>
      <c r="E987" s="192"/>
    </row>
    <row r="988" spans="3:5" ht="12.75">
      <c r="C988" s="192"/>
      <c r="D988" s="192"/>
      <c r="E988" s="192"/>
    </row>
    <row r="989" spans="3:5" ht="12.75">
      <c r="C989" s="192"/>
      <c r="D989" s="192"/>
      <c r="E989" s="192"/>
    </row>
    <row r="990" spans="3:5" ht="12.75">
      <c r="C990" s="192"/>
      <c r="D990" s="192"/>
      <c r="E990" s="192"/>
    </row>
    <row r="991" spans="3:5" ht="12.75">
      <c r="C991" s="192"/>
      <c r="D991" s="192"/>
      <c r="E991" s="192"/>
    </row>
    <row r="992" spans="3:5" ht="12.75">
      <c r="C992" s="192"/>
      <c r="D992" s="192"/>
      <c r="E992" s="192"/>
    </row>
    <row r="993" spans="3:5" ht="12.75">
      <c r="C993" s="192"/>
      <c r="D993" s="192"/>
      <c r="E993" s="192"/>
    </row>
    <row r="994" spans="3:5" ht="12.75">
      <c r="C994" s="192"/>
      <c r="D994" s="192"/>
      <c r="E994" s="192"/>
    </row>
    <row r="995" spans="3:5" ht="12.75">
      <c r="C995" s="192"/>
      <c r="D995" s="192"/>
      <c r="E995" s="192"/>
    </row>
    <row r="996" spans="3:5" ht="12.75">
      <c r="C996" s="192"/>
      <c r="D996" s="192"/>
      <c r="E996" s="192"/>
    </row>
    <row r="997" spans="3:5" ht="12.75">
      <c r="C997" s="192"/>
      <c r="D997" s="192"/>
      <c r="E997" s="192"/>
    </row>
    <row r="998" spans="3:5" ht="12.75">
      <c r="C998" s="192"/>
      <c r="D998" s="192"/>
      <c r="E998" s="192"/>
    </row>
    <row r="999" spans="3:5" ht="12.75">
      <c r="C999" s="192"/>
      <c r="D999" s="192"/>
      <c r="E999" s="192"/>
    </row>
    <row r="1000" spans="3:5" ht="12.75">
      <c r="C1000" s="192"/>
      <c r="D1000" s="192"/>
      <c r="E1000" s="192"/>
    </row>
    <row r="1001" spans="3:5" ht="12.75">
      <c r="C1001" s="192"/>
      <c r="D1001" s="192"/>
      <c r="E1001" s="192"/>
    </row>
    <row r="1002" spans="3:5" ht="12.75">
      <c r="C1002" s="192"/>
      <c r="D1002" s="192"/>
      <c r="E1002" s="192"/>
    </row>
    <row r="1003" spans="3:5" ht="12.75">
      <c r="C1003" s="192"/>
      <c r="D1003" s="192"/>
      <c r="E1003" s="192"/>
    </row>
    <row r="1004" spans="3:5" ht="12.75">
      <c r="C1004" s="192"/>
      <c r="D1004" s="192"/>
      <c r="E1004" s="192"/>
    </row>
    <row r="1005" spans="3:5" ht="12.75">
      <c r="C1005" s="192"/>
      <c r="D1005" s="192"/>
      <c r="E1005" s="192"/>
    </row>
    <row r="1006" spans="3:5" ht="12.75">
      <c r="C1006" s="192"/>
      <c r="D1006" s="192"/>
      <c r="E1006" s="192"/>
    </row>
    <row r="1007" spans="3:5" ht="12.75">
      <c r="C1007" s="192"/>
      <c r="D1007" s="192"/>
      <c r="E1007" s="192"/>
    </row>
    <row r="1008" spans="3:5" ht="12.75">
      <c r="C1008" s="192"/>
      <c r="D1008" s="192"/>
      <c r="E1008" s="192"/>
    </row>
    <row r="1009" spans="3:5" ht="12.75">
      <c r="C1009" s="192"/>
      <c r="D1009" s="192"/>
      <c r="E1009" s="192"/>
    </row>
    <row r="1010" spans="3:5" ht="12.75">
      <c r="C1010" s="192"/>
      <c r="D1010" s="192"/>
      <c r="E1010" s="192"/>
    </row>
    <row r="1011" spans="3:5" ht="12.75">
      <c r="C1011" s="192"/>
      <c r="D1011" s="192"/>
      <c r="E1011" s="192"/>
    </row>
    <row r="1012" spans="3:5" ht="12.75">
      <c r="C1012" s="192"/>
      <c r="D1012" s="192"/>
      <c r="E1012" s="192"/>
    </row>
    <row r="1013" spans="3:5" ht="12.75">
      <c r="C1013" s="192"/>
      <c r="D1013" s="192"/>
      <c r="E1013" s="192"/>
    </row>
    <row r="1014" spans="3:5" ht="12.75">
      <c r="C1014" s="192"/>
      <c r="D1014" s="192"/>
      <c r="E1014" s="192"/>
    </row>
    <row r="1015" spans="3:5" ht="12.75">
      <c r="C1015" s="192"/>
      <c r="D1015" s="192"/>
      <c r="E1015" s="192"/>
    </row>
    <row r="1016" spans="3:5" ht="12.75">
      <c r="C1016" s="192"/>
      <c r="D1016" s="192"/>
      <c r="E1016" s="192"/>
    </row>
    <row r="1017" spans="3:5" ht="12.75">
      <c r="C1017" s="192"/>
      <c r="D1017" s="192"/>
      <c r="E1017" s="192"/>
    </row>
    <row r="1018" spans="3:5" ht="12.75">
      <c r="C1018" s="192"/>
      <c r="D1018" s="192"/>
      <c r="E1018" s="192"/>
    </row>
    <row r="1019" spans="3:5" ht="12.75">
      <c r="C1019" s="192"/>
      <c r="D1019" s="192"/>
      <c r="E1019" s="192"/>
    </row>
    <row r="1020" spans="3:5" ht="12.75">
      <c r="C1020" s="192"/>
      <c r="D1020" s="192"/>
      <c r="E1020" s="192"/>
    </row>
    <row r="1021" spans="3:5" ht="12.75">
      <c r="C1021" s="192"/>
      <c r="D1021" s="192"/>
      <c r="E1021" s="192"/>
    </row>
    <row r="1022" spans="3:5" ht="12.75">
      <c r="C1022" s="192"/>
      <c r="D1022" s="192"/>
      <c r="E1022" s="192"/>
    </row>
    <row r="1023" spans="3:5" ht="12.75">
      <c r="C1023" s="192"/>
      <c r="D1023" s="192"/>
      <c r="E1023" s="192"/>
    </row>
    <row r="1024" spans="3:5" ht="12.75">
      <c r="C1024" s="192"/>
      <c r="D1024" s="192"/>
      <c r="E1024" s="192"/>
    </row>
    <row r="1025" spans="3:5" ht="12.75">
      <c r="C1025" s="192"/>
      <c r="D1025" s="192"/>
      <c r="E1025" s="192"/>
    </row>
    <row r="1026" spans="3:5" ht="12.75">
      <c r="C1026" s="192"/>
      <c r="D1026" s="192"/>
      <c r="E1026" s="192"/>
    </row>
    <row r="1027" spans="3:5" ht="12.75">
      <c r="C1027" s="192"/>
      <c r="D1027" s="192"/>
      <c r="E1027" s="192"/>
    </row>
    <row r="1028" spans="3:5" ht="12.75">
      <c r="C1028" s="192"/>
      <c r="D1028" s="192"/>
      <c r="E1028" s="192"/>
    </row>
    <row r="1029" spans="3:5" ht="12.75">
      <c r="C1029" s="192"/>
      <c r="D1029" s="192"/>
      <c r="E1029" s="192"/>
    </row>
    <row r="1030" spans="3:5" ht="12.75">
      <c r="C1030" s="192"/>
      <c r="D1030" s="192"/>
      <c r="E1030" s="192"/>
    </row>
    <row r="1031" spans="3:5" ht="12.75">
      <c r="C1031" s="192"/>
      <c r="D1031" s="192"/>
      <c r="E1031" s="192"/>
    </row>
    <row r="1032" spans="3:5" ht="12.75">
      <c r="C1032" s="192"/>
      <c r="D1032" s="192"/>
      <c r="E1032" s="192"/>
    </row>
    <row r="1033" spans="3:5" ht="12.75">
      <c r="C1033" s="192"/>
      <c r="D1033" s="192"/>
      <c r="E1033" s="192"/>
    </row>
    <row r="1034" spans="3:5" ht="12.75">
      <c r="C1034" s="192"/>
      <c r="D1034" s="192"/>
      <c r="E1034" s="192"/>
    </row>
    <row r="1035" spans="3:5" ht="12.75">
      <c r="C1035" s="192"/>
      <c r="D1035" s="192"/>
      <c r="E1035" s="192"/>
    </row>
    <row r="1036" spans="3:5" ht="12.75">
      <c r="C1036" s="192"/>
      <c r="D1036" s="192"/>
      <c r="E1036" s="192"/>
    </row>
    <row r="1037" spans="3:5" ht="12.75">
      <c r="C1037" s="192"/>
      <c r="D1037" s="192"/>
      <c r="E1037" s="192"/>
    </row>
    <row r="1038" spans="3:5" ht="12.75">
      <c r="C1038" s="192"/>
      <c r="D1038" s="192"/>
      <c r="E1038" s="192"/>
    </row>
    <row r="1039" spans="3:5" ht="12.75">
      <c r="C1039" s="192"/>
      <c r="D1039" s="192"/>
      <c r="E1039" s="192"/>
    </row>
    <row r="1040" spans="3:5" ht="12.75">
      <c r="C1040" s="192"/>
      <c r="D1040" s="192"/>
      <c r="E1040" s="192"/>
    </row>
    <row r="1041" spans="3:5" ht="12.75">
      <c r="C1041" s="192"/>
      <c r="D1041" s="192"/>
      <c r="E1041" s="192"/>
    </row>
    <row r="1042" spans="3:5" ht="12.75">
      <c r="C1042" s="192"/>
      <c r="D1042" s="192"/>
      <c r="E1042" s="192"/>
    </row>
    <row r="1043" spans="3:5" ht="12.75">
      <c r="C1043" s="192"/>
      <c r="D1043" s="192"/>
      <c r="E1043" s="192"/>
    </row>
    <row r="1044" spans="3:5" ht="12.75">
      <c r="C1044" s="192"/>
      <c r="D1044" s="192"/>
      <c r="E1044" s="192"/>
    </row>
    <row r="1045" spans="3:5" ht="12.75">
      <c r="C1045" s="192"/>
      <c r="D1045" s="192"/>
      <c r="E1045" s="192"/>
    </row>
    <row r="1046" spans="3:5" ht="12.75">
      <c r="C1046" s="192"/>
      <c r="D1046" s="192"/>
      <c r="E1046" s="192"/>
    </row>
    <row r="1047" spans="3:5" ht="12.75">
      <c r="C1047" s="192"/>
      <c r="D1047" s="192"/>
      <c r="E1047" s="192"/>
    </row>
    <row r="1048" spans="3:5" ht="12.75">
      <c r="C1048" s="192"/>
      <c r="D1048" s="192"/>
      <c r="E1048" s="192"/>
    </row>
    <row r="1049" spans="3:5" ht="12.75">
      <c r="C1049" s="192"/>
      <c r="D1049" s="192"/>
      <c r="E1049" s="192"/>
    </row>
    <row r="1050" spans="3:5" ht="12.75">
      <c r="C1050" s="192"/>
      <c r="D1050" s="192"/>
      <c r="E1050" s="192"/>
    </row>
    <row r="1051" spans="3:5" ht="12.75">
      <c r="C1051" s="192"/>
      <c r="D1051" s="192"/>
      <c r="E1051" s="192"/>
    </row>
    <row r="1052" spans="3:5" ht="12.75">
      <c r="C1052" s="192"/>
      <c r="D1052" s="192"/>
      <c r="E1052" s="192"/>
    </row>
    <row r="1053" spans="3:5" ht="12.75">
      <c r="C1053" s="192"/>
      <c r="D1053" s="192"/>
      <c r="E1053" s="192"/>
    </row>
    <row r="1054" spans="3:5" ht="12.75">
      <c r="C1054" s="192"/>
      <c r="D1054" s="192"/>
      <c r="E1054" s="192"/>
    </row>
    <row r="1055" spans="3:5" ht="12.75">
      <c r="C1055" s="192"/>
      <c r="D1055" s="192"/>
      <c r="E1055" s="192"/>
    </row>
    <row r="1056" spans="3:5" ht="12.75">
      <c r="C1056" s="192"/>
      <c r="D1056" s="192"/>
      <c r="E1056" s="192"/>
    </row>
    <row r="1057" spans="3:5" ht="12.75">
      <c r="C1057" s="192"/>
      <c r="D1057" s="192"/>
      <c r="E1057" s="192"/>
    </row>
    <row r="1058" spans="3:5" ht="12.75">
      <c r="C1058" s="192"/>
      <c r="D1058" s="192"/>
      <c r="E1058" s="192"/>
    </row>
    <row r="1059" spans="3:5" ht="12.75">
      <c r="C1059" s="192"/>
      <c r="D1059" s="192"/>
      <c r="E1059" s="192"/>
    </row>
    <row r="1060" spans="3:5" ht="12.75">
      <c r="C1060" s="192"/>
      <c r="D1060" s="192"/>
      <c r="E1060" s="192"/>
    </row>
    <row r="1061" spans="3:5" ht="12.75">
      <c r="C1061" s="192"/>
      <c r="D1061" s="192"/>
      <c r="E1061" s="192"/>
    </row>
    <row r="1062" spans="3:5" ht="12.75">
      <c r="C1062" s="192"/>
      <c r="D1062" s="192"/>
      <c r="E1062" s="192"/>
    </row>
    <row r="1063" spans="3:5" ht="12.75">
      <c r="C1063" s="192"/>
      <c r="D1063" s="192"/>
      <c r="E1063" s="192"/>
    </row>
    <row r="1064" spans="3:5" ht="12.75">
      <c r="C1064" s="192"/>
      <c r="D1064" s="192"/>
      <c r="E1064" s="192"/>
    </row>
    <row r="1065" spans="3:5" ht="12.75">
      <c r="C1065" s="192"/>
      <c r="D1065" s="192"/>
      <c r="E1065" s="192"/>
    </row>
    <row r="1066" spans="3:5" ht="12.75">
      <c r="C1066" s="192"/>
      <c r="D1066" s="192"/>
      <c r="E1066" s="192"/>
    </row>
    <row r="1067" spans="3:5" ht="12.75">
      <c r="C1067" s="192"/>
      <c r="D1067" s="192"/>
      <c r="E1067" s="192"/>
    </row>
    <row r="1068" spans="3:5" ht="12.75">
      <c r="C1068" s="192"/>
      <c r="D1068" s="192"/>
      <c r="E1068" s="192"/>
    </row>
    <row r="1069" spans="3:5" ht="12.75">
      <c r="C1069" s="192"/>
      <c r="D1069" s="192"/>
      <c r="E1069" s="192"/>
    </row>
    <row r="1070" spans="3:5" ht="12.75">
      <c r="C1070" s="192"/>
      <c r="D1070" s="192"/>
      <c r="E1070" s="192"/>
    </row>
    <row r="1071" spans="3:5" ht="12.75">
      <c r="C1071" s="192"/>
      <c r="D1071" s="192"/>
      <c r="E1071" s="192"/>
    </row>
    <row r="1072" spans="3:5" ht="12.75">
      <c r="C1072" s="192"/>
      <c r="D1072" s="192"/>
      <c r="E1072" s="192"/>
    </row>
    <row r="1073" spans="3:5" ht="12.75">
      <c r="C1073" s="192"/>
      <c r="D1073" s="192"/>
      <c r="E1073" s="192"/>
    </row>
    <row r="1074" spans="3:5" ht="12.75">
      <c r="C1074" s="192"/>
      <c r="D1074" s="192"/>
      <c r="E1074" s="192"/>
    </row>
    <row r="1075" spans="3:5" ht="12.75">
      <c r="C1075" s="192"/>
      <c r="D1075" s="192"/>
      <c r="E1075" s="192"/>
    </row>
    <row r="1076" spans="3:5" ht="12.75">
      <c r="C1076" s="192"/>
      <c r="D1076" s="192"/>
      <c r="E1076" s="192"/>
    </row>
    <row r="1077" spans="3:5" ht="12.75">
      <c r="C1077" s="192"/>
      <c r="D1077" s="192"/>
      <c r="E1077" s="192"/>
    </row>
    <row r="1078" spans="3:5" ht="12.75">
      <c r="C1078" s="192"/>
      <c r="D1078" s="192"/>
      <c r="E1078" s="192"/>
    </row>
    <row r="1079" spans="3:5" ht="12.75">
      <c r="C1079" s="192"/>
      <c r="D1079" s="192"/>
      <c r="E1079" s="192"/>
    </row>
    <row r="1080" spans="3:5" ht="12.75">
      <c r="C1080" s="192"/>
      <c r="D1080" s="192"/>
      <c r="E1080" s="192"/>
    </row>
    <row r="1081" spans="3:5" ht="12.75">
      <c r="C1081" s="192"/>
      <c r="D1081" s="192"/>
      <c r="E1081" s="192"/>
    </row>
    <row r="1082" spans="3:5" ht="12.75">
      <c r="C1082" s="192"/>
      <c r="D1082" s="192"/>
      <c r="E1082" s="192"/>
    </row>
    <row r="1083" spans="3:5" ht="12.75">
      <c r="C1083" s="192"/>
      <c r="D1083" s="192"/>
      <c r="E1083" s="192"/>
    </row>
    <row r="1084" spans="3:5" ht="12.75">
      <c r="C1084" s="192"/>
      <c r="D1084" s="192"/>
      <c r="E1084" s="192"/>
    </row>
    <row r="1085" spans="3:5" ht="12.75">
      <c r="C1085" s="192"/>
      <c r="D1085" s="192"/>
      <c r="E1085" s="192"/>
    </row>
    <row r="1086" spans="3:5" ht="12.75">
      <c r="C1086" s="192"/>
      <c r="D1086" s="192"/>
      <c r="E1086" s="192"/>
    </row>
    <row r="1087" spans="3:5" ht="12.75">
      <c r="C1087" s="192"/>
      <c r="D1087" s="192"/>
      <c r="E1087" s="192"/>
    </row>
    <row r="1088" spans="3:5" ht="12.75">
      <c r="C1088" s="192"/>
      <c r="D1088" s="192"/>
      <c r="E1088" s="192"/>
    </row>
    <row r="1089" spans="3:5" ht="12.75">
      <c r="C1089" s="192"/>
      <c r="D1089" s="192"/>
      <c r="E1089" s="192"/>
    </row>
    <row r="1090" spans="3:5" ht="12.75">
      <c r="C1090" s="192"/>
      <c r="D1090" s="192"/>
      <c r="E1090" s="192"/>
    </row>
    <row r="1091" spans="3:5" ht="12.75">
      <c r="C1091" s="192"/>
      <c r="D1091" s="192"/>
      <c r="E1091" s="192"/>
    </row>
    <row r="1092" spans="3:5" ht="12.75">
      <c r="C1092" s="192"/>
      <c r="D1092" s="192"/>
      <c r="E1092" s="192"/>
    </row>
    <row r="1093" spans="3:5" ht="12.75">
      <c r="C1093" s="192"/>
      <c r="D1093" s="192"/>
      <c r="E1093" s="192"/>
    </row>
    <row r="1094" spans="3:5" ht="12.75">
      <c r="C1094" s="192"/>
      <c r="D1094" s="192"/>
      <c r="E1094" s="192"/>
    </row>
    <row r="1095" spans="3:5" ht="12.75">
      <c r="C1095" s="192"/>
      <c r="D1095" s="192"/>
      <c r="E1095" s="192"/>
    </row>
    <row r="1096" spans="3:5" ht="12.75">
      <c r="C1096" s="192"/>
      <c r="D1096" s="192"/>
      <c r="E1096" s="192"/>
    </row>
    <row r="1097" spans="3:5" ht="12.75">
      <c r="C1097" s="192"/>
      <c r="D1097" s="192"/>
      <c r="E1097" s="192"/>
    </row>
    <row r="1098" spans="3:5" ht="12.75">
      <c r="C1098" s="192"/>
      <c r="D1098" s="192"/>
      <c r="E1098" s="192"/>
    </row>
    <row r="1099" spans="3:5" ht="12.75">
      <c r="C1099" s="192"/>
      <c r="D1099" s="192"/>
      <c r="E1099" s="192"/>
    </row>
    <row r="1100" spans="3:5" ht="12.75">
      <c r="C1100" s="192"/>
      <c r="D1100" s="192"/>
      <c r="E1100" s="192"/>
    </row>
    <row r="1101" spans="3:5" ht="12.75">
      <c r="C1101" s="192"/>
      <c r="D1101" s="192"/>
      <c r="E1101" s="192"/>
    </row>
    <row r="1102" spans="3:5" ht="12.75">
      <c r="C1102" s="192"/>
      <c r="D1102" s="192"/>
      <c r="E1102" s="192"/>
    </row>
    <row r="1103" spans="3:5" ht="12.75">
      <c r="C1103" s="192"/>
      <c r="D1103" s="192"/>
      <c r="E1103" s="192"/>
    </row>
    <row r="1104" spans="3:5" ht="12.75">
      <c r="C1104" s="192"/>
      <c r="D1104" s="192"/>
      <c r="E1104" s="192"/>
    </row>
    <row r="1105" spans="3:5" ht="12.75">
      <c r="C1105" s="192"/>
      <c r="D1105" s="192"/>
      <c r="E1105" s="192"/>
    </row>
    <row r="1106" spans="3:5" ht="12.75">
      <c r="C1106" s="192"/>
      <c r="D1106" s="192"/>
      <c r="E1106" s="192"/>
    </row>
    <row r="1107" spans="3:5" ht="12.75">
      <c r="C1107" s="192"/>
      <c r="D1107" s="192"/>
      <c r="E1107" s="192"/>
    </row>
    <row r="1108" spans="3:5" ht="12.75">
      <c r="C1108" s="192"/>
      <c r="D1108" s="192"/>
      <c r="E1108" s="192"/>
    </row>
    <row r="1109" spans="3:5" ht="12.75">
      <c r="C1109" s="192"/>
      <c r="D1109" s="192"/>
      <c r="E1109" s="192"/>
    </row>
    <row r="1110" spans="3:5" ht="12.75">
      <c r="C1110" s="192"/>
      <c r="D1110" s="192"/>
      <c r="E1110" s="192"/>
    </row>
    <row r="1111" spans="3:5" ht="12.75">
      <c r="C1111" s="192"/>
      <c r="D1111" s="192"/>
      <c r="E1111" s="192"/>
    </row>
    <row r="1112" spans="3:5" ht="12.75">
      <c r="C1112" s="192"/>
      <c r="D1112" s="192"/>
      <c r="E1112" s="192"/>
    </row>
    <row r="1113" spans="3:5" ht="12.75">
      <c r="C1113" s="192"/>
      <c r="D1113" s="192"/>
      <c r="E1113" s="192"/>
    </row>
    <row r="1114" spans="3:5" ht="12.75">
      <c r="C1114" s="192"/>
      <c r="D1114" s="192"/>
      <c r="E1114" s="192"/>
    </row>
    <row r="1115" spans="3:5" ht="12.75">
      <c r="C1115" s="192"/>
      <c r="D1115" s="192"/>
      <c r="E1115" s="192"/>
    </row>
    <row r="1116" spans="3:5" ht="12.75">
      <c r="C1116" s="192"/>
      <c r="D1116" s="192"/>
      <c r="E1116" s="192"/>
    </row>
    <row r="1117" spans="3:5" ht="12.75">
      <c r="C1117" s="192"/>
      <c r="D1117" s="192"/>
      <c r="E1117" s="192"/>
    </row>
    <row r="1118" spans="3:5" ht="12.75">
      <c r="C1118" s="192"/>
      <c r="D1118" s="192"/>
      <c r="E1118" s="192"/>
    </row>
    <row r="1119" spans="3:5" ht="12.75">
      <c r="C1119" s="192"/>
      <c r="D1119" s="192"/>
      <c r="E1119" s="192"/>
    </row>
    <row r="1120" spans="3:5" ht="12.75">
      <c r="C1120" s="192"/>
      <c r="D1120" s="192"/>
      <c r="E1120" s="192"/>
    </row>
    <row r="1121" spans="3:5" ht="12.75">
      <c r="C1121" s="192"/>
      <c r="D1121" s="192"/>
      <c r="E1121" s="192"/>
    </row>
    <row r="1122" spans="3:5" ht="12.75">
      <c r="C1122" s="192"/>
      <c r="D1122" s="192"/>
      <c r="E1122" s="192"/>
    </row>
    <row r="1123" spans="3:5" ht="12.75">
      <c r="C1123" s="192"/>
      <c r="D1123" s="192"/>
      <c r="E1123" s="192"/>
    </row>
    <row r="1124" spans="3:5" ht="12.75">
      <c r="C1124" s="192"/>
      <c r="D1124" s="192"/>
      <c r="E1124" s="192"/>
    </row>
    <row r="1125" spans="3:5" ht="12.75">
      <c r="C1125" s="192"/>
      <c r="D1125" s="192"/>
      <c r="E1125" s="192"/>
    </row>
    <row r="1126" spans="3:5" ht="12.75">
      <c r="C1126" s="192"/>
      <c r="D1126" s="192"/>
      <c r="E1126" s="192"/>
    </row>
    <row r="1127" spans="3:5" ht="12.75">
      <c r="C1127" s="192"/>
      <c r="D1127" s="192"/>
      <c r="E1127" s="192"/>
    </row>
    <row r="1128" spans="3:5" ht="12.75">
      <c r="C1128" s="192"/>
      <c r="D1128" s="192"/>
      <c r="E1128" s="192"/>
    </row>
    <row r="1129" spans="3:5" ht="12.75">
      <c r="C1129" s="192"/>
      <c r="D1129" s="192"/>
      <c r="E1129" s="192"/>
    </row>
    <row r="1130" spans="3:5" ht="12.75">
      <c r="C1130" s="192"/>
      <c r="D1130" s="192"/>
      <c r="E1130" s="192"/>
    </row>
    <row r="1131" spans="3:5" ht="12.75">
      <c r="C1131" s="192"/>
      <c r="D1131" s="192"/>
      <c r="E1131" s="192"/>
    </row>
    <row r="1132" spans="3:5" ht="12.75">
      <c r="C1132" s="192"/>
      <c r="D1132" s="192"/>
      <c r="E1132" s="192"/>
    </row>
    <row r="1133" spans="3:5" ht="12.75">
      <c r="C1133" s="192"/>
      <c r="D1133" s="192"/>
      <c r="E1133" s="192"/>
    </row>
    <row r="1134" spans="3:5" ht="12.75">
      <c r="C1134" s="192"/>
      <c r="D1134" s="192"/>
      <c r="E1134" s="192"/>
    </row>
    <row r="1135" spans="3:5" ht="12.75">
      <c r="C1135" s="192"/>
      <c r="D1135" s="192"/>
      <c r="E1135" s="192"/>
    </row>
    <row r="1136" spans="3:5" ht="12.75">
      <c r="C1136" s="192"/>
      <c r="D1136" s="192"/>
      <c r="E1136" s="192"/>
    </row>
    <row r="1137" spans="3:5" ht="12.75">
      <c r="C1137" s="192"/>
      <c r="D1137" s="192"/>
      <c r="E1137" s="192"/>
    </row>
    <row r="1138" spans="3:5" ht="12.75">
      <c r="C1138" s="192"/>
      <c r="D1138" s="192"/>
      <c r="E1138" s="192"/>
    </row>
    <row r="1139" spans="3:5" ht="12.75">
      <c r="C1139" s="192"/>
      <c r="D1139" s="192"/>
      <c r="E1139" s="192"/>
    </row>
    <row r="1140" spans="3:5" ht="12.75">
      <c r="C1140" s="192"/>
      <c r="D1140" s="192"/>
      <c r="E1140" s="192"/>
    </row>
    <row r="1141" spans="3:5" ht="12.75">
      <c r="C1141" s="192"/>
      <c r="D1141" s="192"/>
      <c r="E1141" s="192"/>
    </row>
    <row r="1142" spans="3:5" ht="12.75">
      <c r="C1142" s="192"/>
      <c r="D1142" s="192"/>
      <c r="E1142" s="192"/>
    </row>
    <row r="1143" spans="3:5" ht="12.75">
      <c r="C1143" s="192"/>
      <c r="D1143" s="192"/>
      <c r="E1143" s="192"/>
    </row>
    <row r="1144" spans="3:5" ht="12.75">
      <c r="C1144" s="192"/>
      <c r="D1144" s="192"/>
      <c r="E1144" s="192"/>
    </row>
    <row r="1145" spans="3:5" ht="12.75">
      <c r="C1145" s="192"/>
      <c r="D1145" s="192"/>
      <c r="E1145" s="192"/>
    </row>
    <row r="1146" spans="3:5" ht="12.75">
      <c r="C1146" s="192"/>
      <c r="D1146" s="192"/>
      <c r="E1146" s="192"/>
    </row>
    <row r="1147" spans="3:5" ht="12.75">
      <c r="C1147" s="192"/>
      <c r="D1147" s="192"/>
      <c r="E1147" s="192"/>
    </row>
    <row r="1148" spans="3:5" ht="12.75">
      <c r="C1148" s="192"/>
      <c r="D1148" s="192"/>
      <c r="E1148" s="192"/>
    </row>
    <row r="1149" spans="3:5" ht="12.75">
      <c r="C1149" s="192"/>
      <c r="D1149" s="192"/>
      <c r="E1149" s="192"/>
    </row>
    <row r="1150" spans="3:5" ht="12.75">
      <c r="C1150" s="192"/>
      <c r="D1150" s="192"/>
      <c r="E1150" s="192"/>
    </row>
    <row r="1151" spans="3:5" ht="12.75">
      <c r="C1151" s="192"/>
      <c r="D1151" s="192"/>
      <c r="E1151" s="192"/>
    </row>
    <row r="1152" spans="3:5" ht="12.75">
      <c r="C1152" s="192"/>
      <c r="D1152" s="192"/>
      <c r="E1152" s="192"/>
    </row>
    <row r="1153" spans="3:5" ht="12.75">
      <c r="C1153" s="192"/>
      <c r="D1153" s="192"/>
      <c r="E1153" s="192"/>
    </row>
    <row r="1154" spans="3:5" ht="12.75">
      <c r="C1154" s="192"/>
      <c r="D1154" s="192"/>
      <c r="E1154" s="192"/>
    </row>
    <row r="1155" spans="3:5" ht="12.75">
      <c r="C1155" s="192"/>
      <c r="D1155" s="192"/>
      <c r="E1155" s="192"/>
    </row>
    <row r="1156" spans="3:5" ht="12.75">
      <c r="C1156" s="192"/>
      <c r="D1156" s="192"/>
      <c r="E1156" s="192"/>
    </row>
    <row r="1157" spans="3:5" ht="12.75">
      <c r="C1157" s="192"/>
      <c r="D1157" s="192"/>
      <c r="E1157" s="192"/>
    </row>
    <row r="1158" spans="3:5" ht="12.75">
      <c r="C1158" s="192"/>
      <c r="D1158" s="192"/>
      <c r="E1158" s="192"/>
    </row>
    <row r="1159" spans="3:5" ht="12.75">
      <c r="C1159" s="192"/>
      <c r="D1159" s="192"/>
      <c r="E1159" s="192"/>
    </row>
    <row r="1160" spans="3:5" ht="12.75">
      <c r="C1160" s="192"/>
      <c r="D1160" s="192"/>
      <c r="E1160" s="192"/>
    </row>
    <row r="1161" spans="3:5" ht="12.75">
      <c r="C1161" s="192"/>
      <c r="D1161" s="192"/>
      <c r="E1161" s="192"/>
    </row>
    <row r="1162" spans="3:5" ht="12.75">
      <c r="C1162" s="192"/>
      <c r="D1162" s="192"/>
      <c r="E1162" s="192"/>
    </row>
    <row r="1163" spans="3:5" ht="12.75">
      <c r="C1163" s="192"/>
      <c r="D1163" s="192"/>
      <c r="E1163" s="192"/>
    </row>
    <row r="1164" spans="3:5" ht="12.75">
      <c r="C1164" s="192"/>
      <c r="D1164" s="192"/>
      <c r="E1164" s="192"/>
    </row>
    <row r="1165" spans="3:5" ht="12.75">
      <c r="C1165" s="192"/>
      <c r="D1165" s="192"/>
      <c r="E1165" s="192"/>
    </row>
    <row r="1166" spans="3:5" ht="12.75">
      <c r="C1166" s="192"/>
      <c r="D1166" s="192"/>
      <c r="E1166" s="192"/>
    </row>
    <row r="1167" spans="3:5" ht="12.75">
      <c r="C1167" s="192"/>
      <c r="D1167" s="192"/>
      <c r="E1167" s="192"/>
    </row>
    <row r="1168" spans="3:5" ht="12.75">
      <c r="C1168" s="192"/>
      <c r="D1168" s="192"/>
      <c r="E1168" s="192"/>
    </row>
    <row r="1169" spans="3:5" ht="12.75">
      <c r="C1169" s="192"/>
      <c r="D1169" s="192"/>
      <c r="E1169" s="192"/>
    </row>
    <row r="1170" spans="3:5" ht="12.75">
      <c r="C1170" s="192"/>
      <c r="D1170" s="192"/>
      <c r="E1170" s="192"/>
    </row>
    <row r="1171" spans="3:5" ht="12.75">
      <c r="C1171" s="192"/>
      <c r="D1171" s="192"/>
      <c r="E1171" s="192"/>
    </row>
    <row r="1172" spans="3:5" ht="12.75">
      <c r="C1172" s="192"/>
      <c r="D1172" s="192"/>
      <c r="E1172" s="192"/>
    </row>
    <row r="1173" spans="3:5" ht="12.75">
      <c r="C1173" s="192"/>
      <c r="D1173" s="192"/>
      <c r="E1173" s="192"/>
    </row>
    <row r="1174" spans="3:5" ht="12.75">
      <c r="C1174" s="192"/>
      <c r="D1174" s="192"/>
      <c r="E1174" s="192"/>
    </row>
    <row r="1175" spans="3:5" ht="12.75">
      <c r="C1175" s="192"/>
      <c r="D1175" s="192"/>
      <c r="E1175" s="192"/>
    </row>
    <row r="1176" spans="3:5" ht="12.75">
      <c r="C1176" s="192"/>
      <c r="D1176" s="192"/>
      <c r="E1176" s="192"/>
    </row>
    <row r="1177" spans="3:5" ht="12.75">
      <c r="C1177" s="192"/>
      <c r="D1177" s="192"/>
      <c r="E1177" s="192"/>
    </row>
    <row r="1178" spans="3:5" ht="12.75">
      <c r="C1178" s="192"/>
      <c r="D1178" s="192"/>
      <c r="E1178" s="192"/>
    </row>
    <row r="1179" spans="3:5" ht="12.75">
      <c r="C1179" s="192"/>
      <c r="D1179" s="192"/>
      <c r="E1179" s="192"/>
    </row>
    <row r="1180" spans="3:5" ht="12.75">
      <c r="C1180" s="192"/>
      <c r="D1180" s="192"/>
      <c r="E1180" s="192"/>
    </row>
    <row r="1181" spans="3:5" ht="12.75">
      <c r="C1181" s="192"/>
      <c r="D1181" s="192"/>
      <c r="E1181" s="192"/>
    </row>
    <row r="1182" spans="3:5" ht="12.75">
      <c r="C1182" s="192"/>
      <c r="D1182" s="192"/>
      <c r="E1182" s="192"/>
    </row>
    <row r="1183" spans="3:5" ht="12.75">
      <c r="C1183" s="192"/>
      <c r="D1183" s="192"/>
      <c r="E1183" s="192"/>
    </row>
    <row r="1184" spans="3:5" ht="12.75">
      <c r="C1184" s="192"/>
      <c r="D1184" s="192"/>
      <c r="E1184" s="192"/>
    </row>
    <row r="1185" spans="3:5" ht="12.75">
      <c r="C1185" s="192"/>
      <c r="D1185" s="192"/>
      <c r="E1185" s="192"/>
    </row>
    <row r="1186" spans="3:5" ht="12.75">
      <c r="C1186" s="192"/>
      <c r="D1186" s="192"/>
      <c r="E1186" s="192"/>
    </row>
    <row r="1187" spans="3:5" ht="12.75">
      <c r="C1187" s="192"/>
      <c r="D1187" s="192"/>
      <c r="E1187" s="192"/>
    </row>
    <row r="1188" spans="3:5" ht="12.75">
      <c r="C1188" s="192"/>
      <c r="D1188" s="192"/>
      <c r="E1188" s="192"/>
    </row>
    <row r="1189" spans="3:5" ht="12.75">
      <c r="C1189" s="192"/>
      <c r="D1189" s="192"/>
      <c r="E1189" s="192"/>
    </row>
    <row r="1190" spans="3:5" ht="12.75">
      <c r="C1190" s="192"/>
      <c r="D1190" s="192"/>
      <c r="E1190" s="192"/>
    </row>
    <row r="1191" spans="3:5" ht="12.75">
      <c r="C1191" s="192"/>
      <c r="D1191" s="192"/>
      <c r="E1191" s="192"/>
    </row>
    <row r="1192" spans="3:5" ht="12.75">
      <c r="C1192" s="192"/>
      <c r="D1192" s="192"/>
      <c r="E1192" s="192"/>
    </row>
    <row r="1193" spans="3:5" ht="12.75">
      <c r="C1193" s="192"/>
      <c r="D1193" s="192"/>
      <c r="E1193" s="192"/>
    </row>
    <row r="1194" spans="3:5" ht="12.75">
      <c r="C1194" s="192"/>
      <c r="D1194" s="192"/>
      <c r="E1194" s="192"/>
    </row>
    <row r="1195" spans="3:5" ht="12.75">
      <c r="C1195" s="192"/>
      <c r="D1195" s="192"/>
      <c r="E1195" s="192"/>
    </row>
    <row r="1196" spans="3:5" ht="12.75">
      <c r="C1196" s="192"/>
      <c r="D1196" s="192"/>
      <c r="E1196" s="192"/>
    </row>
    <row r="1197" spans="3:5" ht="12.75">
      <c r="C1197" s="192"/>
      <c r="D1197" s="192"/>
      <c r="E1197" s="192"/>
    </row>
    <row r="1198" spans="3:5" ht="12.75">
      <c r="C1198" s="192"/>
      <c r="D1198" s="192"/>
      <c r="E1198" s="192"/>
    </row>
    <row r="1199" spans="3:5" ht="12.75">
      <c r="C1199" s="192"/>
      <c r="D1199" s="192"/>
      <c r="E1199" s="192"/>
    </row>
    <row r="1200" spans="3:5" ht="12.75">
      <c r="C1200" s="192"/>
      <c r="D1200" s="192"/>
      <c r="E1200" s="192"/>
    </row>
    <row r="1201" spans="3:5" ht="12.75">
      <c r="C1201" s="192"/>
      <c r="D1201" s="192"/>
      <c r="E1201" s="192"/>
    </row>
    <row r="1202" spans="3:5" ht="12.75">
      <c r="C1202" s="192"/>
      <c r="D1202" s="192"/>
      <c r="E1202" s="192"/>
    </row>
    <row r="1203" spans="3:5" ht="12.75">
      <c r="C1203" s="192"/>
      <c r="D1203" s="192"/>
      <c r="E1203" s="192"/>
    </row>
    <row r="1204" spans="3:5" ht="12.75">
      <c r="C1204" s="192"/>
      <c r="D1204" s="192"/>
      <c r="E1204" s="192"/>
    </row>
    <row r="1205" spans="3:5" ht="12.75">
      <c r="C1205" s="192"/>
      <c r="D1205" s="192"/>
      <c r="E1205" s="192"/>
    </row>
    <row r="1206" spans="3:5" ht="12.75">
      <c r="C1206" s="192"/>
      <c r="D1206" s="192"/>
      <c r="E1206" s="192"/>
    </row>
    <row r="1207" spans="3:5" ht="12.75">
      <c r="C1207" s="192"/>
      <c r="D1207" s="192"/>
      <c r="E1207" s="192"/>
    </row>
    <row r="1208" spans="3:5" ht="12.75">
      <c r="C1208" s="192"/>
      <c r="D1208" s="192"/>
      <c r="E1208" s="192"/>
    </row>
    <row r="1209" spans="3:5" ht="12.75">
      <c r="C1209" s="192"/>
      <c r="D1209" s="192"/>
      <c r="E1209" s="192"/>
    </row>
    <row r="1210" spans="3:5" ht="12.75">
      <c r="C1210" s="192"/>
      <c r="D1210" s="192"/>
      <c r="E1210" s="192"/>
    </row>
    <row r="1211" spans="3:5" ht="12.75">
      <c r="C1211" s="192"/>
      <c r="D1211" s="192"/>
      <c r="E1211" s="192"/>
    </row>
    <row r="1212" spans="3:5" ht="12.75">
      <c r="C1212" s="192"/>
      <c r="D1212" s="192"/>
      <c r="E1212" s="192"/>
    </row>
    <row r="1213" spans="3:5" ht="12.75">
      <c r="C1213" s="192"/>
      <c r="D1213" s="192"/>
      <c r="E1213" s="192"/>
    </row>
    <row r="1214" spans="3:5" ht="12.75">
      <c r="C1214" s="192"/>
      <c r="D1214" s="192"/>
      <c r="E1214" s="192"/>
    </row>
    <row r="1215" spans="3:5" ht="12.75">
      <c r="C1215" s="192"/>
      <c r="D1215" s="192"/>
      <c r="E1215" s="192"/>
    </row>
    <row r="1216" spans="3:5" ht="12.75">
      <c r="C1216" s="192"/>
      <c r="D1216" s="192"/>
      <c r="E1216" s="192"/>
    </row>
    <row r="1217" spans="3:5" ht="12.75">
      <c r="C1217" s="192"/>
      <c r="D1217" s="192"/>
      <c r="E1217" s="192"/>
    </row>
    <row r="1218" spans="3:5" ht="12.75">
      <c r="C1218" s="192"/>
      <c r="D1218" s="192"/>
      <c r="E1218" s="192"/>
    </row>
    <row r="1219" spans="3:5" ht="12.75">
      <c r="C1219" s="192"/>
      <c r="D1219" s="192"/>
      <c r="E1219" s="192"/>
    </row>
    <row r="1220" spans="3:5" ht="12.75">
      <c r="C1220" s="192"/>
      <c r="D1220" s="192"/>
      <c r="E1220" s="192"/>
    </row>
    <row r="1221" spans="3:5" ht="12.75">
      <c r="C1221" s="192"/>
      <c r="D1221" s="192"/>
      <c r="E1221" s="192"/>
    </row>
    <row r="1222" spans="3:5" ht="12.75">
      <c r="C1222" s="192"/>
      <c r="D1222" s="192"/>
      <c r="E1222" s="192"/>
    </row>
    <row r="1223" spans="3:5" ht="12.75">
      <c r="C1223" s="192"/>
      <c r="D1223" s="192"/>
      <c r="E1223" s="192"/>
    </row>
    <row r="1224" spans="3:5" ht="12.75">
      <c r="C1224" s="192"/>
      <c r="D1224" s="192"/>
      <c r="E1224" s="192"/>
    </row>
    <row r="1225" spans="3:5" ht="12.75">
      <c r="C1225" s="192"/>
      <c r="D1225" s="192"/>
      <c r="E1225" s="192"/>
    </row>
    <row r="1226" spans="3:5" ht="12.75">
      <c r="C1226" s="192"/>
      <c r="D1226" s="192"/>
      <c r="E1226" s="192"/>
    </row>
    <row r="1227" spans="3:5" ht="12.75">
      <c r="C1227" s="192"/>
      <c r="D1227" s="192"/>
      <c r="E1227" s="192"/>
    </row>
    <row r="1228" spans="3:5" ht="12.75">
      <c r="C1228" s="192"/>
      <c r="D1228" s="192"/>
      <c r="E1228" s="192"/>
    </row>
    <row r="1229" spans="3:5" ht="12.75">
      <c r="C1229" s="192"/>
      <c r="D1229" s="192"/>
      <c r="E1229" s="192"/>
    </row>
    <row r="1230" spans="3:5" ht="12.75">
      <c r="C1230" s="192"/>
      <c r="D1230" s="192"/>
      <c r="E1230" s="192"/>
    </row>
    <row r="1231" spans="3:5" ht="12.75">
      <c r="C1231" s="192"/>
      <c r="D1231" s="192"/>
      <c r="E1231" s="192"/>
    </row>
    <row r="1232" spans="3:5" ht="12.75">
      <c r="C1232" s="192"/>
      <c r="D1232" s="192"/>
      <c r="E1232" s="192"/>
    </row>
    <row r="1233" spans="3:5" ht="12.75">
      <c r="C1233" s="192"/>
      <c r="D1233" s="192"/>
      <c r="E1233" s="192"/>
    </row>
    <row r="1234" spans="3:5" ht="12.75">
      <c r="C1234" s="192"/>
      <c r="D1234" s="192"/>
      <c r="E1234" s="192"/>
    </row>
    <row r="1235" spans="3:5" ht="12.75">
      <c r="C1235" s="192"/>
      <c r="D1235" s="192"/>
      <c r="E1235" s="192"/>
    </row>
    <row r="1236" spans="3:5" ht="12.75">
      <c r="C1236" s="192"/>
      <c r="D1236" s="192"/>
      <c r="E1236" s="192"/>
    </row>
    <row r="1237" spans="3:5" ht="12.75">
      <c r="C1237" s="192"/>
      <c r="D1237" s="192"/>
      <c r="E1237" s="192"/>
    </row>
    <row r="1238" spans="3:5" ht="12.75">
      <c r="C1238" s="192"/>
      <c r="D1238" s="192"/>
      <c r="E1238" s="192"/>
    </row>
    <row r="1239" spans="3:5" ht="12.75">
      <c r="C1239" s="192"/>
      <c r="D1239" s="192"/>
      <c r="E1239" s="192"/>
    </row>
    <row r="1240" spans="3:5" ht="12.75">
      <c r="C1240" s="192"/>
      <c r="D1240" s="192"/>
      <c r="E1240" s="192"/>
    </row>
    <row r="1241" spans="3:5" ht="12.75">
      <c r="C1241" s="192"/>
      <c r="D1241" s="192"/>
      <c r="E1241" s="192"/>
    </row>
    <row r="1242" spans="3:5" ht="12.75">
      <c r="C1242" s="192"/>
      <c r="D1242" s="192"/>
      <c r="E1242" s="192"/>
    </row>
    <row r="1243" spans="3:5" ht="12.75">
      <c r="C1243" s="192"/>
      <c r="D1243" s="192"/>
      <c r="E1243" s="192"/>
    </row>
    <row r="1244" spans="3:5" ht="12.75">
      <c r="C1244" s="192"/>
      <c r="D1244" s="192"/>
      <c r="E1244" s="192"/>
    </row>
    <row r="1245" spans="3:5" ht="12.75">
      <c r="C1245" s="192"/>
      <c r="D1245" s="192"/>
      <c r="E1245" s="192"/>
    </row>
    <row r="1246" spans="3:5" ht="12.75">
      <c r="C1246" s="192"/>
      <c r="D1246" s="192"/>
      <c r="E1246" s="192"/>
    </row>
    <row r="1247" spans="3:5" ht="12.75">
      <c r="C1247" s="192"/>
      <c r="D1247" s="192"/>
      <c r="E1247" s="192"/>
    </row>
    <row r="1248" spans="3:5" ht="12.75">
      <c r="C1248" s="192"/>
      <c r="D1248" s="192"/>
      <c r="E1248" s="192"/>
    </row>
    <row r="1249" spans="3:5" ht="12.75">
      <c r="C1249" s="192"/>
      <c r="D1249" s="192"/>
      <c r="E1249" s="192"/>
    </row>
    <row r="1250" spans="3:5" ht="12.75">
      <c r="C1250" s="192"/>
      <c r="D1250" s="192"/>
      <c r="E1250" s="192"/>
    </row>
    <row r="1251" spans="3:5" ht="12.75">
      <c r="C1251" s="192"/>
      <c r="D1251" s="192"/>
      <c r="E1251" s="192"/>
    </row>
    <row r="1252" spans="3:5" ht="12.75">
      <c r="C1252" s="192"/>
      <c r="D1252" s="192"/>
      <c r="E1252" s="192"/>
    </row>
    <row r="1253" spans="3:5" ht="12.75">
      <c r="C1253" s="192"/>
      <c r="D1253" s="192"/>
      <c r="E1253" s="192"/>
    </row>
    <row r="1254" spans="3:5" ht="12.75">
      <c r="C1254" s="192"/>
      <c r="D1254" s="192"/>
      <c r="E1254" s="192"/>
    </row>
    <row r="1255" spans="3:5" ht="12.75">
      <c r="C1255" s="192"/>
      <c r="D1255" s="192"/>
      <c r="E1255" s="192"/>
    </row>
    <row r="1256" spans="3:5" ht="12.75">
      <c r="C1256" s="192"/>
      <c r="D1256" s="192"/>
      <c r="E1256" s="192"/>
    </row>
    <row r="1257" spans="3:5" ht="12.75">
      <c r="C1257" s="192"/>
      <c r="D1257" s="192"/>
      <c r="E1257" s="192"/>
    </row>
    <row r="1258" spans="3:5" ht="12.75">
      <c r="C1258" s="192"/>
      <c r="D1258" s="192"/>
      <c r="E1258" s="192"/>
    </row>
    <row r="1259" spans="3:5" ht="12.75">
      <c r="C1259" s="192"/>
      <c r="D1259" s="192"/>
      <c r="E1259" s="192"/>
    </row>
    <row r="1260" spans="3:5" ht="12.75">
      <c r="C1260" s="192"/>
      <c r="D1260" s="192"/>
      <c r="E1260" s="192"/>
    </row>
    <row r="1261" spans="3:5" ht="12.75">
      <c r="C1261" s="192"/>
      <c r="D1261" s="192"/>
      <c r="E1261" s="192"/>
    </row>
    <row r="1262" spans="3:5" ht="12.75">
      <c r="C1262" s="192"/>
      <c r="D1262" s="192"/>
      <c r="E1262" s="192"/>
    </row>
    <row r="1263" spans="3:5" ht="12.75">
      <c r="C1263" s="192"/>
      <c r="D1263" s="192"/>
      <c r="E1263" s="192"/>
    </row>
    <row r="1264" spans="3:5" ht="12.75">
      <c r="C1264" s="192"/>
      <c r="D1264" s="192"/>
      <c r="E1264" s="192"/>
    </row>
    <row r="1265" spans="3:5" ht="12.75">
      <c r="C1265" s="192"/>
      <c r="D1265" s="192"/>
      <c r="E1265" s="192"/>
    </row>
    <row r="1266" spans="3:5" ht="12.75">
      <c r="C1266" s="192"/>
      <c r="D1266" s="192"/>
      <c r="E1266" s="192"/>
    </row>
    <row r="1267" spans="3:5" ht="12.75">
      <c r="C1267" s="192"/>
      <c r="D1267" s="192"/>
      <c r="E1267" s="192"/>
    </row>
    <row r="1268" spans="3:5" ht="12.75">
      <c r="C1268" s="192"/>
      <c r="D1268" s="192"/>
      <c r="E1268" s="192"/>
    </row>
    <row r="1269" spans="3:5" ht="12.75">
      <c r="C1269" s="192"/>
      <c r="D1269" s="192"/>
      <c r="E1269" s="192"/>
    </row>
    <row r="1270" spans="3:5" ht="12.75">
      <c r="C1270" s="192"/>
      <c r="D1270" s="192"/>
      <c r="E1270" s="192"/>
    </row>
    <row r="1271" spans="3:5" ht="12.75">
      <c r="C1271" s="192"/>
      <c r="D1271" s="192"/>
      <c r="E1271" s="192"/>
    </row>
    <row r="1272" spans="3:5" ht="12.75">
      <c r="C1272" s="192"/>
      <c r="D1272" s="192"/>
      <c r="E1272" s="192"/>
    </row>
    <row r="1273" spans="3:5" ht="12.75">
      <c r="C1273" s="192"/>
      <c r="D1273" s="192"/>
      <c r="E1273" s="192"/>
    </row>
    <row r="1274" spans="3:5" ht="12.75">
      <c r="C1274" s="192"/>
      <c r="D1274" s="192"/>
      <c r="E1274" s="192"/>
    </row>
    <row r="1275" spans="3:5" ht="12.75">
      <c r="C1275" s="192"/>
      <c r="D1275" s="192"/>
      <c r="E1275" s="192"/>
    </row>
    <row r="1276" spans="3:5" ht="12.75">
      <c r="C1276" s="192"/>
      <c r="D1276" s="192"/>
      <c r="E1276" s="192"/>
    </row>
    <row r="1277" spans="3:5" ht="12.75">
      <c r="C1277" s="192"/>
      <c r="D1277" s="192"/>
      <c r="E1277" s="192"/>
    </row>
    <row r="1278" spans="3:5" ht="12.75">
      <c r="C1278" s="192"/>
      <c r="D1278" s="192"/>
      <c r="E1278" s="192"/>
    </row>
    <row r="1279" spans="3:5" ht="12.75">
      <c r="C1279" s="192"/>
      <c r="D1279" s="192"/>
      <c r="E1279" s="192"/>
    </row>
    <row r="1280" spans="3:5" ht="12.75">
      <c r="C1280" s="192"/>
      <c r="D1280" s="192"/>
      <c r="E1280" s="192"/>
    </row>
    <row r="1281" spans="3:5" ht="12.75">
      <c r="C1281" s="192"/>
      <c r="D1281" s="192"/>
      <c r="E1281" s="192"/>
    </row>
    <row r="1282" spans="3:5" ht="12.75">
      <c r="C1282" s="192"/>
      <c r="D1282" s="192"/>
      <c r="E1282" s="192"/>
    </row>
    <row r="1283" spans="3:5" ht="12.75">
      <c r="C1283" s="192"/>
      <c r="D1283" s="192"/>
      <c r="E1283" s="192"/>
    </row>
    <row r="1284" spans="3:5" ht="12.75">
      <c r="C1284" s="192"/>
      <c r="D1284" s="192"/>
      <c r="E1284" s="192"/>
    </row>
    <row r="1285" spans="3:5" ht="12.75">
      <c r="C1285" s="192"/>
      <c r="D1285" s="192"/>
      <c r="E1285" s="192"/>
    </row>
    <row r="1286" spans="3:5" ht="12.75">
      <c r="C1286" s="192"/>
      <c r="D1286" s="192"/>
      <c r="E1286" s="192"/>
    </row>
    <row r="1287" spans="3:5" ht="12.75">
      <c r="C1287" s="192"/>
      <c r="D1287" s="192"/>
      <c r="E1287" s="192"/>
    </row>
    <row r="1288" spans="3:5" ht="12.75">
      <c r="C1288" s="192"/>
      <c r="D1288" s="192"/>
      <c r="E1288" s="192"/>
    </row>
    <row r="1289" spans="3:5" ht="12.75">
      <c r="C1289" s="192"/>
      <c r="D1289" s="192"/>
      <c r="E1289" s="192"/>
    </row>
    <row r="1290" spans="3:5" ht="12.75">
      <c r="C1290" s="192"/>
      <c r="D1290" s="192"/>
      <c r="E1290" s="192"/>
    </row>
    <row r="1291" spans="3:5" ht="12.75">
      <c r="C1291" s="192"/>
      <c r="D1291" s="192"/>
      <c r="E1291" s="192"/>
    </row>
    <row r="1292" spans="3:5" ht="12.75">
      <c r="C1292" s="192"/>
      <c r="D1292" s="192"/>
      <c r="E1292" s="192"/>
    </row>
    <row r="1293" spans="3:5" ht="12.75">
      <c r="C1293" s="192"/>
      <c r="D1293" s="192"/>
      <c r="E1293" s="192"/>
    </row>
    <row r="1294" spans="3:5" ht="12.75">
      <c r="C1294" s="192"/>
      <c r="D1294" s="192"/>
      <c r="E1294" s="192"/>
    </row>
    <row r="1295" spans="3:5" ht="12.75">
      <c r="C1295" s="192"/>
      <c r="D1295" s="192"/>
      <c r="E1295" s="192"/>
    </row>
    <row r="1296" spans="3:5" ht="12.75">
      <c r="C1296" s="192"/>
      <c r="D1296" s="192"/>
      <c r="E1296" s="192"/>
    </row>
    <row r="1297" spans="3:5" ht="12.75">
      <c r="C1297" s="192"/>
      <c r="D1297" s="192"/>
      <c r="E1297" s="192"/>
    </row>
    <row r="1298" spans="3:5" ht="12.75">
      <c r="C1298" s="192"/>
      <c r="D1298" s="192"/>
      <c r="E1298" s="192"/>
    </row>
    <row r="1299" spans="3:5" ht="12.75">
      <c r="C1299" s="192"/>
      <c r="D1299" s="192"/>
      <c r="E1299" s="192"/>
    </row>
    <row r="1300" spans="3:5" ht="12.75">
      <c r="C1300" s="192"/>
      <c r="D1300" s="192"/>
      <c r="E1300" s="192"/>
    </row>
    <row r="1301" spans="3:5" ht="12.75">
      <c r="C1301" s="192"/>
      <c r="D1301" s="192"/>
      <c r="E1301" s="192"/>
    </row>
    <row r="1302" spans="3:5" ht="12.75">
      <c r="C1302" s="192"/>
      <c r="D1302" s="192"/>
      <c r="E1302" s="192"/>
    </row>
    <row r="1303" spans="3:5" ht="12.75">
      <c r="C1303" s="192"/>
      <c r="D1303" s="192"/>
      <c r="E1303" s="192"/>
    </row>
    <row r="1304" spans="3:5" ht="12.75">
      <c r="C1304" s="192"/>
      <c r="D1304" s="192"/>
      <c r="E1304" s="192"/>
    </row>
    <row r="1305" spans="3:5" ht="12.75">
      <c r="C1305" s="192"/>
      <c r="D1305" s="192"/>
      <c r="E1305" s="192"/>
    </row>
    <row r="1306" spans="3:5" ht="12.75">
      <c r="C1306" s="192"/>
      <c r="D1306" s="192"/>
      <c r="E1306" s="192"/>
    </row>
    <row r="1307" spans="3:5" ht="12.75">
      <c r="C1307" s="192"/>
      <c r="D1307" s="192"/>
      <c r="E1307" s="192"/>
    </row>
    <row r="1308" spans="3:5" ht="12.75">
      <c r="C1308" s="192"/>
      <c r="D1308" s="192"/>
      <c r="E1308" s="192"/>
    </row>
    <row r="1309" spans="3:5" ht="12.75">
      <c r="C1309" s="192"/>
      <c r="D1309" s="192"/>
      <c r="E1309" s="192"/>
    </row>
    <row r="1310" spans="3:5" ht="12.75">
      <c r="C1310" s="192"/>
      <c r="D1310" s="192"/>
      <c r="E1310" s="192"/>
    </row>
    <row r="1311" spans="3:5" ht="12.75">
      <c r="C1311" s="192"/>
      <c r="D1311" s="192"/>
      <c r="E1311" s="192"/>
    </row>
    <row r="1312" spans="3:5" ht="12.75">
      <c r="C1312" s="192"/>
      <c r="D1312" s="192"/>
      <c r="E1312" s="192"/>
    </row>
    <row r="1313" spans="3:5" ht="12.75">
      <c r="C1313" s="192"/>
      <c r="D1313" s="192"/>
      <c r="E1313" s="192"/>
    </row>
    <row r="1314" spans="3:5" ht="12.75">
      <c r="C1314" s="192"/>
      <c r="D1314" s="192"/>
      <c r="E1314" s="192"/>
    </row>
    <row r="1315" spans="3:5" ht="12.75">
      <c r="C1315" s="192"/>
      <c r="D1315" s="192"/>
      <c r="E1315" s="192"/>
    </row>
    <row r="1316" spans="3:5" ht="12.75">
      <c r="C1316" s="192"/>
      <c r="D1316" s="192"/>
      <c r="E1316" s="192"/>
    </row>
    <row r="1317" spans="3:5" ht="12.75">
      <c r="C1317" s="192"/>
      <c r="D1317" s="192"/>
      <c r="E1317" s="192"/>
    </row>
    <row r="1318" spans="3:5" ht="12.75">
      <c r="C1318" s="192"/>
      <c r="D1318" s="192"/>
      <c r="E1318" s="192"/>
    </row>
    <row r="1319" spans="3:5" ht="12.75">
      <c r="C1319" s="192"/>
      <c r="D1319" s="192"/>
      <c r="E1319" s="192"/>
    </row>
    <row r="1320" spans="3:5" ht="12.75">
      <c r="C1320" s="192"/>
      <c r="D1320" s="192"/>
      <c r="E1320" s="192"/>
    </row>
    <row r="1321" spans="3:5" ht="12.75">
      <c r="C1321" s="192"/>
      <c r="D1321" s="192"/>
      <c r="E1321" s="192"/>
    </row>
    <row r="1322" spans="3:5" ht="12.75">
      <c r="C1322" s="192"/>
      <c r="D1322" s="192"/>
      <c r="E1322" s="192"/>
    </row>
    <row r="1323" spans="3:5" ht="12.75">
      <c r="C1323" s="192"/>
      <c r="D1323" s="192"/>
      <c r="E1323" s="192"/>
    </row>
    <row r="1324" spans="3:5" ht="12.75">
      <c r="C1324" s="192"/>
      <c r="D1324" s="192"/>
      <c r="E1324" s="192"/>
    </row>
    <row r="1325" spans="3:5" ht="12.75">
      <c r="C1325" s="192"/>
      <c r="D1325" s="192"/>
      <c r="E1325" s="192"/>
    </row>
    <row r="1326" spans="3:5" ht="12.75">
      <c r="C1326" s="192"/>
      <c r="D1326" s="192"/>
      <c r="E1326" s="192"/>
    </row>
    <row r="1327" spans="3:5" ht="12.75">
      <c r="C1327" s="192"/>
      <c r="D1327" s="192"/>
      <c r="E1327" s="192"/>
    </row>
    <row r="1328" spans="3:5" ht="12.75">
      <c r="C1328" s="192"/>
      <c r="D1328" s="192"/>
      <c r="E1328" s="192"/>
    </row>
    <row r="1329" spans="3:5" ht="12.75">
      <c r="C1329" s="192"/>
      <c r="D1329" s="192"/>
      <c r="E1329" s="192"/>
    </row>
    <row r="1330" spans="3:5" ht="12.75">
      <c r="C1330" s="192"/>
      <c r="D1330" s="192"/>
      <c r="E1330" s="192"/>
    </row>
    <row r="1331" spans="3:5" ht="12.75">
      <c r="C1331" s="192"/>
      <c r="D1331" s="192"/>
      <c r="E1331" s="192"/>
    </row>
    <row r="1332" spans="3:5" ht="12.75">
      <c r="C1332" s="192"/>
      <c r="D1332" s="192"/>
      <c r="E1332" s="192"/>
    </row>
    <row r="1333" spans="3:5" ht="12.75">
      <c r="C1333" s="192"/>
      <c r="D1333" s="192"/>
      <c r="E1333" s="192"/>
    </row>
    <row r="1334" spans="3:5" ht="12.75">
      <c r="C1334" s="192"/>
      <c r="D1334" s="192"/>
      <c r="E1334" s="192"/>
    </row>
    <row r="1335" spans="3:5" ht="12.75">
      <c r="C1335" s="192"/>
      <c r="D1335" s="192"/>
      <c r="E1335" s="192"/>
    </row>
    <row r="1336" spans="3:5" ht="12.75">
      <c r="C1336" s="192"/>
      <c r="D1336" s="192"/>
      <c r="E1336" s="192"/>
    </row>
    <row r="1337" spans="3:5" ht="12.75">
      <c r="C1337" s="192"/>
      <c r="D1337" s="192"/>
      <c r="E1337" s="192"/>
    </row>
    <row r="1338" spans="3:5" ht="12.75">
      <c r="C1338" s="192"/>
      <c r="D1338" s="192"/>
      <c r="E1338" s="192"/>
    </row>
    <row r="1339" spans="3:5" ht="12.75">
      <c r="C1339" s="192"/>
      <c r="D1339" s="192"/>
      <c r="E1339" s="192"/>
    </row>
    <row r="1340" spans="3:5" ht="12.75">
      <c r="C1340" s="192"/>
      <c r="D1340" s="192"/>
      <c r="E1340" s="192"/>
    </row>
    <row r="1341" spans="3:5" ht="12.75">
      <c r="C1341" s="192"/>
      <c r="D1341" s="192"/>
      <c r="E1341" s="192"/>
    </row>
    <row r="1342" spans="3:5" ht="12.75">
      <c r="C1342" s="192"/>
      <c r="D1342" s="192"/>
      <c r="E1342" s="192"/>
    </row>
    <row r="1343" spans="3:5" ht="12.75">
      <c r="C1343" s="192"/>
      <c r="D1343" s="192"/>
      <c r="E1343" s="192"/>
    </row>
    <row r="1344" spans="3:5" ht="12.75">
      <c r="C1344" s="192"/>
      <c r="D1344" s="192"/>
      <c r="E1344" s="192"/>
    </row>
    <row r="1345" spans="3:5" ht="12.75">
      <c r="C1345" s="192"/>
      <c r="D1345" s="192"/>
      <c r="E1345" s="192"/>
    </row>
    <row r="1346" spans="3:5" ht="12.75">
      <c r="C1346" s="192"/>
      <c r="D1346" s="192"/>
      <c r="E1346" s="192"/>
    </row>
    <row r="1347" spans="3:5" ht="12.75">
      <c r="C1347" s="192"/>
      <c r="D1347" s="192"/>
      <c r="E1347" s="192"/>
    </row>
    <row r="1348" spans="3:5" ht="12.75">
      <c r="C1348" s="192"/>
      <c r="D1348" s="192"/>
      <c r="E1348" s="192"/>
    </row>
    <row r="1349" spans="3:5" ht="12.75">
      <c r="C1349" s="192"/>
      <c r="D1349" s="192"/>
      <c r="E1349" s="192"/>
    </row>
    <row r="1350" spans="3:5" ht="12.75">
      <c r="C1350" s="192"/>
      <c r="D1350" s="192"/>
      <c r="E1350" s="192"/>
    </row>
    <row r="1351" spans="3:5" ht="12.75">
      <c r="C1351" s="192"/>
      <c r="D1351" s="192"/>
      <c r="E1351" s="192"/>
    </row>
    <row r="1352" spans="3:5" ht="12.75">
      <c r="C1352" s="192"/>
      <c r="D1352" s="192"/>
      <c r="E1352" s="192"/>
    </row>
    <row r="1353" spans="3:5" ht="12.75">
      <c r="C1353" s="192"/>
      <c r="D1353" s="192"/>
      <c r="E1353" s="192"/>
    </row>
    <row r="1354" spans="3:5" ht="12.75">
      <c r="C1354" s="192"/>
      <c r="D1354" s="192"/>
      <c r="E1354" s="192"/>
    </row>
    <row r="1355" spans="3:5" ht="12.75">
      <c r="C1355" s="192"/>
      <c r="D1355" s="192"/>
      <c r="E1355" s="192"/>
    </row>
    <row r="1356" spans="3:5" ht="12.75">
      <c r="C1356" s="192"/>
      <c r="D1356" s="192"/>
      <c r="E1356" s="192"/>
    </row>
    <row r="1357" spans="3:5" ht="12.75">
      <c r="C1357" s="192"/>
      <c r="D1357" s="192"/>
      <c r="E1357" s="192"/>
    </row>
    <row r="1358" spans="3:5" ht="12.75">
      <c r="C1358" s="192"/>
      <c r="D1358" s="192"/>
      <c r="E1358" s="192"/>
    </row>
    <row r="1359" spans="3:5" ht="12.75">
      <c r="C1359" s="192"/>
      <c r="D1359" s="192"/>
      <c r="E1359" s="192"/>
    </row>
    <row r="1360" spans="3:5" ht="12.75">
      <c r="C1360" s="192"/>
      <c r="D1360" s="192"/>
      <c r="E1360" s="192"/>
    </row>
    <row r="1361" spans="3:5" ht="12.75">
      <c r="C1361" s="192"/>
      <c r="D1361" s="192"/>
      <c r="E1361" s="192"/>
    </row>
    <row r="1362" spans="3:5" ht="12.75">
      <c r="C1362" s="192"/>
      <c r="D1362" s="192"/>
      <c r="E1362" s="192"/>
    </row>
    <row r="1363" spans="3:5" ht="12.75">
      <c r="C1363" s="192"/>
      <c r="D1363" s="192"/>
      <c r="E1363" s="192"/>
    </row>
    <row r="1364" spans="3:5" ht="12.75">
      <c r="C1364" s="192"/>
      <c r="D1364" s="192"/>
      <c r="E1364" s="192"/>
    </row>
    <row r="1365" spans="3:5" ht="12.75">
      <c r="C1365" s="192"/>
      <c r="D1365" s="192"/>
      <c r="E1365" s="192"/>
    </row>
    <row r="1366" spans="3:5" ht="12.75">
      <c r="C1366" s="192"/>
      <c r="D1366" s="192"/>
      <c r="E1366" s="192"/>
    </row>
    <row r="1367" spans="3:5" ht="12.75">
      <c r="C1367" s="192"/>
      <c r="D1367" s="192"/>
      <c r="E1367" s="192"/>
    </row>
    <row r="1368" spans="3:5" ht="12.75">
      <c r="C1368" s="192"/>
      <c r="D1368" s="192"/>
      <c r="E1368" s="192"/>
    </row>
    <row r="1369" spans="3:5" ht="12.75">
      <c r="C1369" s="192"/>
      <c r="D1369" s="192"/>
      <c r="E1369" s="192"/>
    </row>
    <row r="1370" spans="3:5" ht="12.75">
      <c r="C1370" s="192"/>
      <c r="D1370" s="192"/>
      <c r="E1370" s="192"/>
    </row>
    <row r="1371" spans="3:5" ht="12.75">
      <c r="C1371" s="192"/>
      <c r="D1371" s="192"/>
      <c r="E1371" s="192"/>
    </row>
    <row r="1372" spans="3:5" ht="12.75">
      <c r="C1372" s="192"/>
      <c r="D1372" s="192"/>
      <c r="E1372" s="192"/>
    </row>
    <row r="1373" spans="3:5" ht="12.75">
      <c r="C1373" s="192"/>
      <c r="D1373" s="192"/>
      <c r="E1373" s="192"/>
    </row>
    <row r="1374" spans="3:5" ht="12.75">
      <c r="C1374" s="192"/>
      <c r="D1374" s="192"/>
      <c r="E1374" s="192"/>
    </row>
    <row r="1375" spans="3:5" ht="12.75">
      <c r="C1375" s="192"/>
      <c r="D1375" s="192"/>
      <c r="E1375" s="192"/>
    </row>
    <row r="1376" spans="3:5" ht="12.75">
      <c r="C1376" s="192"/>
      <c r="D1376" s="192"/>
      <c r="E1376" s="192"/>
    </row>
    <row r="1377" spans="3:5" ht="12.75">
      <c r="C1377" s="192"/>
      <c r="D1377" s="192"/>
      <c r="E1377" s="192"/>
    </row>
    <row r="1378" spans="3:5" ht="12.75">
      <c r="C1378" s="192"/>
      <c r="D1378" s="192"/>
      <c r="E1378" s="192"/>
    </row>
    <row r="1379" spans="3:5" ht="12.75">
      <c r="C1379" s="192"/>
      <c r="D1379" s="192"/>
      <c r="E1379" s="192"/>
    </row>
    <row r="1380" spans="3:5" ht="12.75">
      <c r="C1380" s="192"/>
      <c r="D1380" s="192"/>
      <c r="E1380" s="192"/>
    </row>
    <row r="1381" spans="3:5" ht="12.75">
      <c r="C1381" s="192"/>
      <c r="D1381" s="192"/>
      <c r="E1381" s="192"/>
    </row>
    <row r="1382" spans="3:5" ht="12.75">
      <c r="C1382" s="192"/>
      <c r="D1382" s="192"/>
      <c r="E1382" s="192"/>
    </row>
    <row r="1383" spans="3:5" ht="12.75">
      <c r="C1383" s="192"/>
      <c r="D1383" s="192"/>
      <c r="E1383" s="192"/>
    </row>
    <row r="1384" spans="3:5" ht="12.75">
      <c r="C1384" s="192"/>
      <c r="D1384" s="192"/>
      <c r="E1384" s="192"/>
    </row>
    <row r="1385" spans="3:5" ht="12.75">
      <c r="C1385" s="192"/>
      <c r="D1385" s="192"/>
      <c r="E1385" s="192"/>
    </row>
    <row r="1386" spans="3:5" ht="12.75">
      <c r="C1386" s="192"/>
      <c r="D1386" s="192"/>
      <c r="E1386" s="192"/>
    </row>
    <row r="1387" spans="3:5" ht="12.75">
      <c r="C1387" s="192"/>
      <c r="D1387" s="192"/>
      <c r="E1387" s="192"/>
    </row>
    <row r="1388" spans="3:5" ht="12.75">
      <c r="C1388" s="192"/>
      <c r="D1388" s="192"/>
      <c r="E1388" s="192"/>
    </row>
    <row r="1389" spans="3:5" ht="12.75">
      <c r="C1389" s="192"/>
      <c r="D1389" s="192"/>
      <c r="E1389" s="192"/>
    </row>
    <row r="1390" spans="3:5" ht="12.75">
      <c r="C1390" s="192"/>
      <c r="D1390" s="192"/>
      <c r="E1390" s="192"/>
    </row>
    <row r="1391" spans="3:5" ht="12.75">
      <c r="C1391" s="192"/>
      <c r="D1391" s="192"/>
      <c r="E1391" s="192"/>
    </row>
    <row r="1392" spans="3:5" ht="12.75">
      <c r="C1392" s="192"/>
      <c r="D1392" s="192"/>
      <c r="E1392" s="192"/>
    </row>
    <row r="1393" spans="3:5" ht="12.75">
      <c r="C1393" s="192"/>
      <c r="D1393" s="192"/>
      <c r="E1393" s="192"/>
    </row>
    <row r="1394" spans="3:5" ht="12.75">
      <c r="C1394" s="192"/>
      <c r="D1394" s="192"/>
      <c r="E1394" s="192"/>
    </row>
    <row r="1395" spans="3:5" ht="12.75">
      <c r="C1395" s="192"/>
      <c r="D1395" s="192"/>
      <c r="E1395" s="192"/>
    </row>
    <row r="1396" spans="3:5" ht="12.75">
      <c r="C1396" s="192"/>
      <c r="D1396" s="192"/>
      <c r="E1396" s="192"/>
    </row>
    <row r="1397" spans="3:5" ht="12.75">
      <c r="C1397" s="192"/>
      <c r="D1397" s="192"/>
      <c r="E1397" s="192"/>
    </row>
    <row r="1398" spans="3:5" ht="12.75">
      <c r="C1398" s="192"/>
      <c r="D1398" s="192"/>
      <c r="E1398" s="192"/>
    </row>
    <row r="1399" spans="3:5" ht="12.75">
      <c r="C1399" s="192"/>
      <c r="D1399" s="192"/>
      <c r="E1399" s="192"/>
    </row>
    <row r="1400" spans="3:5" ht="12.75">
      <c r="C1400" s="192"/>
      <c r="D1400" s="192"/>
      <c r="E1400" s="192"/>
    </row>
    <row r="1401" spans="3:5" ht="12.75">
      <c r="C1401" s="192"/>
      <c r="D1401" s="192"/>
      <c r="E1401" s="192"/>
    </row>
    <row r="1402" spans="3:5" ht="12.75">
      <c r="C1402" s="192"/>
      <c r="D1402" s="192"/>
      <c r="E1402" s="192"/>
    </row>
    <row r="1403" spans="3:5" ht="12.75">
      <c r="C1403" s="192"/>
      <c r="D1403" s="192"/>
      <c r="E1403" s="192"/>
    </row>
    <row r="1404" spans="3:5" ht="12.75">
      <c r="C1404" s="192"/>
      <c r="D1404" s="192"/>
      <c r="E1404" s="192"/>
    </row>
    <row r="1405" spans="3:5" ht="12.75">
      <c r="C1405" s="192"/>
      <c r="D1405" s="192"/>
      <c r="E1405" s="192"/>
    </row>
    <row r="1406" spans="3:5" ht="12.75">
      <c r="C1406" s="192"/>
      <c r="D1406" s="192"/>
      <c r="E1406" s="192"/>
    </row>
    <row r="1407" spans="3:5" ht="12.75">
      <c r="C1407" s="192"/>
      <c r="D1407" s="192"/>
      <c r="E1407" s="192"/>
    </row>
    <row r="1408" spans="3:5" ht="12.75">
      <c r="C1408" s="192"/>
      <c r="D1408" s="192"/>
      <c r="E1408" s="192"/>
    </row>
    <row r="1409" spans="3:5" ht="12.75">
      <c r="C1409" s="192"/>
      <c r="D1409" s="192"/>
      <c r="E1409" s="192"/>
    </row>
    <row r="1410" spans="3:5" ht="12.75">
      <c r="C1410" s="192"/>
      <c r="D1410" s="192"/>
      <c r="E1410" s="192"/>
    </row>
    <row r="1411" spans="3:5" ht="12.75">
      <c r="C1411" s="192"/>
      <c r="D1411" s="192"/>
      <c r="E1411" s="192"/>
    </row>
    <row r="1412" spans="3:5" ht="12.75">
      <c r="C1412" s="192"/>
      <c r="D1412" s="192"/>
      <c r="E1412" s="192"/>
    </row>
    <row r="1413" spans="3:5" ht="12.75">
      <c r="C1413" s="192"/>
      <c r="D1413" s="192"/>
      <c r="E1413" s="192"/>
    </row>
    <row r="1414" spans="3:5" ht="12.75">
      <c r="C1414" s="192"/>
      <c r="D1414" s="192"/>
      <c r="E1414" s="192"/>
    </row>
    <row r="1415" spans="3:5" ht="12.75">
      <c r="C1415" s="192"/>
      <c r="D1415" s="192"/>
      <c r="E1415" s="192"/>
    </row>
    <row r="1416" spans="3:5" ht="12.75">
      <c r="C1416" s="192"/>
      <c r="D1416" s="192"/>
      <c r="E1416" s="192"/>
    </row>
    <row r="1417" spans="3:5" ht="12.75">
      <c r="C1417" s="192"/>
      <c r="D1417" s="192"/>
      <c r="E1417" s="192"/>
    </row>
    <row r="1418" spans="3:5" ht="12.75">
      <c r="C1418" s="192"/>
      <c r="D1418" s="192"/>
      <c r="E1418" s="192"/>
    </row>
    <row r="1419" spans="3:5" ht="12.75">
      <c r="C1419" s="192"/>
      <c r="D1419" s="192"/>
      <c r="E1419" s="192"/>
    </row>
    <row r="1420" spans="3:5" ht="12.75">
      <c r="C1420" s="192"/>
      <c r="D1420" s="192"/>
      <c r="E1420" s="192"/>
    </row>
    <row r="1421" spans="3:5" ht="12.75">
      <c r="C1421" s="192"/>
      <c r="D1421" s="192"/>
      <c r="E1421" s="192"/>
    </row>
    <row r="1422" spans="3:5" ht="12.75">
      <c r="C1422" s="192"/>
      <c r="D1422" s="192"/>
      <c r="E1422" s="192"/>
    </row>
    <row r="1423" spans="3:5" ht="12.75">
      <c r="C1423" s="192"/>
      <c r="D1423" s="192"/>
      <c r="E1423" s="192"/>
    </row>
    <row r="1424" spans="3:5" ht="12.75">
      <c r="C1424" s="192"/>
      <c r="D1424" s="192"/>
      <c r="E1424" s="192"/>
    </row>
    <row r="1425" spans="3:5" ht="12.75">
      <c r="C1425" s="192"/>
      <c r="D1425" s="192"/>
      <c r="E1425" s="192"/>
    </row>
    <row r="1426" spans="3:5" ht="12.75">
      <c r="C1426" s="192"/>
      <c r="D1426" s="192"/>
      <c r="E1426" s="192"/>
    </row>
    <row r="1427" spans="3:5" ht="12.75">
      <c r="C1427" s="192"/>
      <c r="D1427" s="192"/>
      <c r="E1427" s="192"/>
    </row>
    <row r="1428" spans="3:5" ht="12.75">
      <c r="C1428" s="192"/>
      <c r="D1428" s="192"/>
      <c r="E1428" s="192"/>
    </row>
    <row r="1429" spans="3:5" ht="12.75">
      <c r="C1429" s="192"/>
      <c r="D1429" s="192"/>
      <c r="E1429" s="192"/>
    </row>
    <row r="1430" spans="3:5" ht="12.75">
      <c r="C1430" s="192"/>
      <c r="D1430" s="192"/>
      <c r="E1430" s="192"/>
    </row>
    <row r="1431" spans="3:5" ht="12.75">
      <c r="C1431" s="192"/>
      <c r="D1431" s="192"/>
      <c r="E1431" s="192"/>
    </row>
    <row r="1432" spans="3:5" ht="12.75">
      <c r="C1432" s="192"/>
      <c r="D1432" s="192"/>
      <c r="E1432" s="192"/>
    </row>
    <row r="1433" spans="3:5" ht="12.75">
      <c r="C1433" s="192"/>
      <c r="D1433" s="192"/>
      <c r="E1433" s="192"/>
    </row>
    <row r="1434" spans="3:5" ht="12.75">
      <c r="C1434" s="192"/>
      <c r="D1434" s="192"/>
      <c r="E1434" s="192"/>
    </row>
    <row r="1435" spans="3:5" ht="12.75">
      <c r="C1435" s="192"/>
      <c r="D1435" s="192"/>
      <c r="E1435" s="192"/>
    </row>
    <row r="1436" spans="3:5" ht="12.75">
      <c r="C1436" s="192"/>
      <c r="D1436" s="192"/>
      <c r="E1436" s="192"/>
    </row>
    <row r="1437" spans="3:5" ht="12.75">
      <c r="C1437" s="192"/>
      <c r="D1437" s="192"/>
      <c r="E1437" s="192"/>
    </row>
    <row r="1438" spans="3:5" ht="12.75">
      <c r="C1438" s="192"/>
      <c r="D1438" s="192"/>
      <c r="E1438" s="192"/>
    </row>
    <row r="1439" spans="3:5" ht="12.75">
      <c r="C1439" s="192"/>
      <c r="D1439" s="192"/>
      <c r="E1439" s="192"/>
    </row>
    <row r="1440" spans="3:5" ht="12.75">
      <c r="C1440" s="192"/>
      <c r="D1440" s="192"/>
      <c r="E1440" s="192"/>
    </row>
    <row r="1441" spans="3:5" ht="12.75">
      <c r="C1441" s="192"/>
      <c r="D1441" s="192"/>
      <c r="E1441" s="192"/>
    </row>
    <row r="1442" spans="3:5" ht="12.75">
      <c r="C1442" s="192"/>
      <c r="D1442" s="192"/>
      <c r="E1442" s="192"/>
    </row>
    <row r="1443" spans="3:5" ht="12.75">
      <c r="C1443" s="192"/>
      <c r="D1443" s="192"/>
      <c r="E1443" s="192"/>
    </row>
    <row r="1444" spans="3:5" ht="12.75">
      <c r="C1444" s="192"/>
      <c r="D1444" s="192"/>
      <c r="E1444" s="192"/>
    </row>
    <row r="1445" spans="3:5" ht="12.75">
      <c r="C1445" s="192"/>
      <c r="D1445" s="192"/>
      <c r="E1445" s="192"/>
    </row>
    <row r="1446" spans="3:5" ht="12.75">
      <c r="C1446" s="192"/>
      <c r="D1446" s="192"/>
      <c r="E1446" s="192"/>
    </row>
    <row r="1447" spans="3:5" ht="12.75">
      <c r="C1447" s="192"/>
      <c r="D1447" s="192"/>
      <c r="E1447" s="192"/>
    </row>
    <row r="1448" spans="3:5" ht="12.75">
      <c r="C1448" s="192"/>
      <c r="D1448" s="192"/>
      <c r="E1448" s="192"/>
    </row>
    <row r="1449" spans="3:5" ht="12.75">
      <c r="C1449" s="192"/>
      <c r="D1449" s="192"/>
      <c r="E1449" s="192"/>
    </row>
    <row r="1450" spans="3:5" ht="12.75">
      <c r="C1450" s="192"/>
      <c r="D1450" s="192"/>
      <c r="E1450" s="192"/>
    </row>
    <row r="1451" spans="3:5" ht="12.75">
      <c r="C1451" s="192"/>
      <c r="D1451" s="192"/>
      <c r="E1451" s="192"/>
    </row>
    <row r="1452" spans="3:5" ht="12.75">
      <c r="C1452" s="192"/>
      <c r="D1452" s="192"/>
      <c r="E1452" s="192"/>
    </row>
    <row r="1453" spans="3:5" ht="12.75">
      <c r="C1453" s="192"/>
      <c r="D1453" s="192"/>
      <c r="E1453" s="192"/>
    </row>
    <row r="1454" spans="3:5" ht="12.75">
      <c r="C1454" s="192"/>
      <c r="D1454" s="192"/>
      <c r="E1454" s="192"/>
    </row>
    <row r="1455" spans="3:5" ht="12.75">
      <c r="C1455" s="192"/>
      <c r="D1455" s="192"/>
      <c r="E1455" s="192"/>
    </row>
    <row r="1456" spans="3:5" ht="12.75">
      <c r="C1456" s="192"/>
      <c r="D1456" s="192"/>
      <c r="E1456" s="192"/>
    </row>
    <row r="1457" spans="3:5" ht="12.75">
      <c r="C1457" s="192"/>
      <c r="D1457" s="192"/>
      <c r="E1457" s="192"/>
    </row>
    <row r="1458" spans="3:5" ht="12.75">
      <c r="C1458" s="192"/>
      <c r="D1458" s="192"/>
      <c r="E1458" s="192"/>
    </row>
    <row r="1459" spans="3:5" ht="12.75">
      <c r="C1459" s="192"/>
      <c r="D1459" s="192"/>
      <c r="E1459" s="192"/>
    </row>
    <row r="1460" spans="3:5" ht="12.75">
      <c r="C1460" s="192"/>
      <c r="D1460" s="192"/>
      <c r="E1460" s="192"/>
    </row>
    <row r="1461" spans="3:5" ht="12.75">
      <c r="C1461" s="192"/>
      <c r="D1461" s="192"/>
      <c r="E1461" s="192"/>
    </row>
    <row r="1462" spans="3:5" ht="12.75">
      <c r="C1462" s="192"/>
      <c r="D1462" s="192"/>
      <c r="E1462" s="192"/>
    </row>
    <row r="1463" spans="3:5" ht="12.75">
      <c r="C1463" s="192"/>
      <c r="D1463" s="192"/>
      <c r="E1463" s="192"/>
    </row>
    <row r="1464" spans="3:5" ht="12.75">
      <c r="C1464" s="192"/>
      <c r="D1464" s="192"/>
      <c r="E1464" s="192"/>
    </row>
    <row r="1465" spans="3:5" ht="12.75">
      <c r="C1465" s="192"/>
      <c r="D1465" s="192"/>
      <c r="E1465" s="192"/>
    </row>
    <row r="1466" spans="3:5" ht="12.75">
      <c r="C1466" s="192"/>
      <c r="D1466" s="192"/>
      <c r="E1466" s="192"/>
    </row>
    <row r="1467" spans="3:5" ht="12.75">
      <c r="C1467" s="192"/>
      <c r="D1467" s="192"/>
      <c r="E1467" s="192"/>
    </row>
    <row r="1468" spans="3:5" ht="12.75">
      <c r="C1468" s="192"/>
      <c r="D1468" s="192"/>
      <c r="E1468" s="192"/>
    </row>
    <row r="1469" spans="3:5" ht="12.75">
      <c r="C1469" s="192"/>
      <c r="D1469" s="192"/>
      <c r="E1469" s="192"/>
    </row>
    <row r="1470" spans="3:5" ht="12.75">
      <c r="C1470" s="192"/>
      <c r="D1470" s="192"/>
      <c r="E1470" s="192"/>
    </row>
    <row r="1471" spans="3:5" ht="12.75">
      <c r="C1471" s="192"/>
      <c r="D1471" s="192"/>
      <c r="E1471" s="192"/>
    </row>
    <row r="1472" spans="3:5" ht="12.75">
      <c r="C1472" s="192"/>
      <c r="D1472" s="192"/>
      <c r="E1472" s="192"/>
    </row>
    <row r="1473" spans="3:5" ht="12.75">
      <c r="C1473" s="192"/>
      <c r="D1473" s="192"/>
      <c r="E1473" s="192"/>
    </row>
    <row r="1474" spans="3:5" ht="12.75">
      <c r="C1474" s="192"/>
      <c r="D1474" s="192"/>
      <c r="E1474" s="192"/>
    </row>
    <row r="1475" spans="3:5" ht="12.75">
      <c r="C1475" s="192"/>
      <c r="D1475" s="192"/>
      <c r="E1475" s="192"/>
    </row>
    <row r="1476" spans="3:5" ht="12.75">
      <c r="C1476" s="192"/>
      <c r="D1476" s="192"/>
      <c r="E1476" s="192"/>
    </row>
    <row r="1477" spans="3:5" ht="12.75">
      <c r="C1477" s="192"/>
      <c r="D1477" s="192"/>
      <c r="E1477" s="192"/>
    </row>
    <row r="1478" spans="3:5" ht="12.75">
      <c r="C1478" s="192"/>
      <c r="D1478" s="192"/>
      <c r="E1478" s="192"/>
    </row>
    <row r="1479" spans="3:5" ht="12.75">
      <c r="C1479" s="192"/>
      <c r="D1479" s="192"/>
      <c r="E1479" s="192"/>
    </row>
    <row r="1480" spans="3:5" ht="12.75">
      <c r="C1480" s="192"/>
      <c r="D1480" s="192"/>
      <c r="E1480" s="192"/>
    </row>
    <row r="1481" spans="3:5" ht="12.75">
      <c r="C1481" s="192"/>
      <c r="D1481" s="192"/>
      <c r="E1481" s="192"/>
    </row>
    <row r="1482" spans="3:5" ht="12.75">
      <c r="C1482" s="192"/>
      <c r="D1482" s="192"/>
      <c r="E1482" s="192"/>
    </row>
    <row r="1483" spans="3:5" ht="12.75">
      <c r="C1483" s="192"/>
      <c r="D1483" s="192"/>
      <c r="E1483" s="192"/>
    </row>
    <row r="1484" spans="3:5" ht="12.75">
      <c r="C1484" s="192"/>
      <c r="D1484" s="192"/>
      <c r="E1484" s="192"/>
    </row>
    <row r="1485" spans="3:5" ht="12.75">
      <c r="C1485" s="192"/>
      <c r="D1485" s="192"/>
      <c r="E1485" s="192"/>
    </row>
    <row r="1486" spans="3:5" ht="12.75">
      <c r="C1486" s="192"/>
      <c r="D1486" s="192"/>
      <c r="E1486" s="192"/>
    </row>
    <row r="1487" spans="3:5" ht="12.75">
      <c r="C1487" s="192"/>
      <c r="D1487" s="192"/>
      <c r="E1487" s="192"/>
    </row>
    <row r="1488" spans="3:5" ht="12.75">
      <c r="C1488" s="192"/>
      <c r="D1488" s="192"/>
      <c r="E1488" s="192"/>
    </row>
    <row r="1489" spans="3:5" ht="12.75">
      <c r="C1489" s="192"/>
      <c r="D1489" s="192"/>
      <c r="E1489" s="192"/>
    </row>
    <row r="1490" spans="3:5" ht="12.75">
      <c r="C1490" s="192"/>
      <c r="D1490" s="192"/>
      <c r="E1490" s="192"/>
    </row>
    <row r="1491" spans="3:5" ht="12.75">
      <c r="C1491" s="192"/>
      <c r="D1491" s="192"/>
      <c r="E1491" s="192"/>
    </row>
    <row r="1492" spans="3:5" ht="12.75">
      <c r="C1492" s="192"/>
      <c r="D1492" s="192"/>
      <c r="E1492" s="192"/>
    </row>
    <row r="1493" spans="3:5" ht="12.75">
      <c r="C1493" s="192"/>
      <c r="D1493" s="192"/>
      <c r="E1493" s="192"/>
    </row>
    <row r="1494" spans="3:5" ht="12.75">
      <c r="C1494" s="192"/>
      <c r="D1494" s="192"/>
      <c r="E1494" s="192"/>
    </row>
    <row r="1495" spans="3:5" ht="12.75">
      <c r="C1495" s="192"/>
      <c r="D1495" s="192"/>
      <c r="E1495" s="192"/>
    </row>
    <row r="1496" spans="3:5" ht="12.75">
      <c r="C1496" s="192"/>
      <c r="D1496" s="192"/>
      <c r="E1496" s="192"/>
    </row>
    <row r="1497" spans="3:5" ht="12.75">
      <c r="C1497" s="192"/>
      <c r="D1497" s="192"/>
      <c r="E1497" s="192"/>
    </row>
    <row r="1498" spans="3:5" ht="12.75">
      <c r="C1498" s="192"/>
      <c r="D1498" s="192"/>
      <c r="E1498" s="192"/>
    </row>
    <row r="1499" spans="3:5" ht="12.75">
      <c r="C1499" s="192"/>
      <c r="D1499" s="192"/>
      <c r="E1499" s="192"/>
    </row>
    <row r="1500" spans="3:5" ht="12.75">
      <c r="C1500" s="192"/>
      <c r="D1500" s="192"/>
      <c r="E1500" s="192"/>
    </row>
    <row r="1501" spans="3:5" ht="12.75">
      <c r="C1501" s="192"/>
      <c r="D1501" s="192"/>
      <c r="E1501" s="192"/>
    </row>
    <row r="1502" spans="3:5" ht="12.75">
      <c r="C1502" s="192"/>
      <c r="D1502" s="192"/>
      <c r="E1502" s="192"/>
    </row>
    <row r="1503" spans="3:5" ht="12.75">
      <c r="C1503" s="192"/>
      <c r="D1503" s="192"/>
      <c r="E1503" s="192"/>
    </row>
    <row r="1504" spans="3:5" ht="12.75">
      <c r="C1504" s="192"/>
      <c r="D1504" s="192"/>
      <c r="E1504" s="192"/>
    </row>
    <row r="1505" spans="3:5" ht="12.75">
      <c r="C1505" s="192"/>
      <c r="D1505" s="192"/>
      <c r="E1505" s="192"/>
    </row>
    <row r="1506" spans="3:5" ht="12.75">
      <c r="C1506" s="192"/>
      <c r="D1506" s="192"/>
      <c r="E1506" s="192"/>
    </row>
    <row r="1507" spans="3:5" ht="12.75">
      <c r="C1507" s="192"/>
      <c r="D1507" s="192"/>
      <c r="E1507" s="192"/>
    </row>
    <row r="1508" spans="3:5" ht="12.75">
      <c r="C1508" s="192"/>
      <c r="D1508" s="192"/>
      <c r="E1508" s="192"/>
    </row>
    <row r="1509" spans="3:5" ht="12.75">
      <c r="C1509" s="192"/>
      <c r="D1509" s="192"/>
      <c r="E1509" s="192"/>
    </row>
    <row r="1510" spans="3:5" ht="12.75">
      <c r="C1510" s="192"/>
      <c r="D1510" s="192"/>
      <c r="E1510" s="192"/>
    </row>
    <row r="1511" spans="3:5" ht="12.75">
      <c r="C1511" s="192"/>
      <c r="D1511" s="192"/>
      <c r="E1511" s="192"/>
    </row>
    <row r="1512" spans="3:5" ht="12.75">
      <c r="C1512" s="192"/>
      <c r="D1512" s="192"/>
      <c r="E1512" s="192"/>
    </row>
    <row r="1513" spans="3:5" ht="12.75">
      <c r="C1513" s="192"/>
      <c r="D1513" s="192"/>
      <c r="E1513" s="192"/>
    </row>
    <row r="1514" spans="3:5" ht="12.75">
      <c r="C1514" s="192"/>
      <c r="D1514" s="192"/>
      <c r="E1514" s="192"/>
    </row>
    <row r="1515" spans="3:5" ht="12.75">
      <c r="C1515" s="192"/>
      <c r="D1515" s="192"/>
      <c r="E1515" s="192"/>
    </row>
    <row r="1516" spans="3:5" ht="12.75">
      <c r="C1516" s="192"/>
      <c r="D1516" s="192"/>
      <c r="E1516" s="192"/>
    </row>
    <row r="1517" spans="3:5" ht="12.75">
      <c r="C1517" s="192"/>
      <c r="D1517" s="192"/>
      <c r="E1517" s="192"/>
    </row>
    <row r="1518" spans="3:5" ht="12.75">
      <c r="C1518" s="192"/>
      <c r="D1518" s="192"/>
      <c r="E1518" s="192"/>
    </row>
    <row r="1519" spans="3:5" ht="12.75">
      <c r="C1519" s="192"/>
      <c r="D1519" s="192"/>
      <c r="E1519" s="192"/>
    </row>
    <row r="1520" spans="3:5" ht="12.75">
      <c r="C1520" s="192"/>
      <c r="D1520" s="192"/>
      <c r="E1520" s="192"/>
    </row>
    <row r="1521" spans="3:5" ht="12.75">
      <c r="C1521" s="192"/>
      <c r="D1521" s="192"/>
      <c r="E1521" s="192"/>
    </row>
    <row r="1522" spans="3:5" ht="12.75">
      <c r="C1522" s="192"/>
      <c r="D1522" s="192"/>
      <c r="E1522" s="192"/>
    </row>
    <row r="1523" spans="3:5" ht="12.75">
      <c r="C1523" s="192"/>
      <c r="D1523" s="192"/>
      <c r="E1523" s="192"/>
    </row>
    <row r="1524" spans="3:5" ht="12.75">
      <c r="C1524" s="192"/>
      <c r="D1524" s="192"/>
      <c r="E1524" s="192"/>
    </row>
    <row r="1525" spans="3:5" ht="12.75">
      <c r="C1525" s="192"/>
      <c r="D1525" s="192"/>
      <c r="E1525" s="192"/>
    </row>
    <row r="1526" spans="3:5" ht="12.75">
      <c r="C1526" s="192"/>
      <c r="D1526" s="192"/>
      <c r="E1526" s="192"/>
    </row>
    <row r="1527" spans="3:5" ht="12.75">
      <c r="C1527" s="192"/>
      <c r="D1527" s="192"/>
      <c r="E1527" s="192"/>
    </row>
    <row r="1528" spans="3:5" ht="12.75">
      <c r="C1528" s="192"/>
      <c r="D1528" s="192"/>
      <c r="E1528" s="192"/>
    </row>
    <row r="1529" spans="3:5" ht="12.75">
      <c r="C1529" s="192"/>
      <c r="D1529" s="192"/>
      <c r="E1529" s="192"/>
    </row>
    <row r="1530" spans="3:5" ht="12.75">
      <c r="C1530" s="192"/>
      <c r="D1530" s="192"/>
      <c r="E1530" s="192"/>
    </row>
    <row r="1531" spans="3:5" ht="12.75">
      <c r="C1531" s="192"/>
      <c r="D1531" s="192"/>
      <c r="E1531" s="192"/>
    </row>
    <row r="1532" spans="3:5" ht="12.75">
      <c r="C1532" s="192"/>
      <c r="D1532" s="192"/>
      <c r="E1532" s="192"/>
    </row>
    <row r="1533" spans="3:5" ht="12.75">
      <c r="C1533" s="192"/>
      <c r="D1533" s="192"/>
      <c r="E1533" s="192"/>
    </row>
    <row r="1534" spans="3:5" ht="12.75">
      <c r="C1534" s="192"/>
      <c r="D1534" s="192"/>
      <c r="E1534" s="192"/>
    </row>
    <row r="1535" spans="3:5" ht="12.75">
      <c r="C1535" s="192"/>
      <c r="D1535" s="192"/>
      <c r="E1535" s="192"/>
    </row>
    <row r="1536" spans="3:5" ht="12.75">
      <c r="C1536" s="192"/>
      <c r="D1536" s="192"/>
      <c r="E1536" s="192"/>
    </row>
    <row r="1537" spans="3:5" ht="12.75">
      <c r="C1537" s="192"/>
      <c r="D1537" s="192"/>
      <c r="E1537" s="192"/>
    </row>
    <row r="1538" spans="3:5" ht="12.75">
      <c r="C1538" s="192"/>
      <c r="D1538" s="192"/>
      <c r="E1538" s="192"/>
    </row>
    <row r="1539" spans="3:5" ht="12.75">
      <c r="C1539" s="192"/>
      <c r="D1539" s="192"/>
      <c r="E1539" s="192"/>
    </row>
    <row r="1540" spans="3:5" ht="12.75">
      <c r="C1540" s="192"/>
      <c r="D1540" s="192"/>
      <c r="E1540" s="192"/>
    </row>
    <row r="1541" spans="3:5" ht="12.75">
      <c r="C1541" s="192"/>
      <c r="D1541" s="192"/>
      <c r="E1541" s="192"/>
    </row>
    <row r="1542" spans="3:5" ht="12.75">
      <c r="C1542" s="192"/>
      <c r="D1542" s="192"/>
      <c r="E1542" s="192"/>
    </row>
    <row r="1543" spans="3:5" ht="12.75">
      <c r="C1543" s="192"/>
      <c r="D1543" s="192"/>
      <c r="E1543" s="192"/>
    </row>
    <row r="1544" spans="3:5" ht="12.75">
      <c r="C1544" s="192"/>
      <c r="D1544" s="192"/>
      <c r="E1544" s="192"/>
    </row>
    <row r="1545" spans="3:5" ht="12.75">
      <c r="C1545" s="192"/>
      <c r="D1545" s="192"/>
      <c r="E1545" s="192"/>
    </row>
    <row r="1546" spans="3:5" ht="12.75">
      <c r="C1546" s="192"/>
      <c r="D1546" s="192"/>
      <c r="E1546" s="192"/>
    </row>
    <row r="1547" spans="3:5" ht="12.75">
      <c r="C1547" s="192"/>
      <c r="D1547" s="192"/>
      <c r="E1547" s="192"/>
    </row>
    <row r="1548" spans="3:5" ht="12.75">
      <c r="C1548" s="192"/>
      <c r="D1548" s="192"/>
      <c r="E1548" s="192"/>
    </row>
    <row r="1549" spans="3:5" ht="12.75">
      <c r="C1549" s="192"/>
      <c r="D1549" s="192"/>
      <c r="E1549" s="192"/>
    </row>
    <row r="1550" spans="3:5" ht="12.75">
      <c r="C1550" s="192"/>
      <c r="D1550" s="192"/>
      <c r="E1550" s="192"/>
    </row>
    <row r="1551" spans="3:5" ht="12.75">
      <c r="C1551" s="192"/>
      <c r="D1551" s="192"/>
      <c r="E1551" s="192"/>
    </row>
    <row r="1552" spans="3:5" ht="12.75">
      <c r="C1552" s="192"/>
      <c r="D1552" s="192"/>
      <c r="E1552" s="192"/>
    </row>
    <row r="1553" spans="3:5" ht="12.75">
      <c r="C1553" s="192"/>
      <c r="D1553" s="192"/>
      <c r="E1553" s="192"/>
    </row>
    <row r="1554" spans="3:5" ht="12.75">
      <c r="C1554" s="192"/>
      <c r="D1554" s="192"/>
      <c r="E1554" s="192"/>
    </row>
    <row r="1555" spans="3:5" ht="12.75">
      <c r="C1555" s="192"/>
      <c r="D1555" s="192"/>
      <c r="E1555" s="192"/>
    </row>
    <row r="1556" spans="3:5" ht="12.75">
      <c r="C1556" s="192"/>
      <c r="D1556" s="192"/>
      <c r="E1556" s="192"/>
    </row>
    <row r="1557" spans="3:5" ht="12.75">
      <c r="C1557" s="192"/>
      <c r="D1557" s="192"/>
      <c r="E1557" s="192"/>
    </row>
    <row r="1558" spans="3:5" ht="12.75">
      <c r="C1558" s="192"/>
      <c r="D1558" s="192"/>
      <c r="E1558" s="192"/>
    </row>
    <row r="1559" spans="3:5" ht="12.75">
      <c r="C1559" s="192"/>
      <c r="D1559" s="192"/>
      <c r="E1559" s="192"/>
    </row>
    <row r="1560" spans="3:5" ht="12.75">
      <c r="C1560" s="192"/>
      <c r="D1560" s="192"/>
      <c r="E1560" s="192"/>
    </row>
    <row r="1561" spans="3:5" ht="12.75">
      <c r="C1561" s="192"/>
      <c r="D1561" s="192"/>
      <c r="E1561" s="192"/>
    </row>
    <row r="1562" spans="3:5" ht="12.75">
      <c r="C1562" s="192"/>
      <c r="D1562" s="192"/>
      <c r="E1562" s="192"/>
    </row>
    <row r="1563" spans="3:5" ht="12.75">
      <c r="C1563" s="192"/>
      <c r="D1563" s="192"/>
      <c r="E1563" s="192"/>
    </row>
    <row r="1564" spans="3:5" ht="12.75">
      <c r="C1564" s="192"/>
      <c r="D1564" s="192"/>
      <c r="E1564" s="192"/>
    </row>
    <row r="1565" spans="3:5" ht="12.75">
      <c r="C1565" s="192"/>
      <c r="D1565" s="192"/>
      <c r="E1565" s="192"/>
    </row>
    <row r="1566" spans="3:5" ht="12.75">
      <c r="C1566" s="192"/>
      <c r="D1566" s="192"/>
      <c r="E1566" s="192"/>
    </row>
    <row r="1567" spans="3:5" ht="12.75">
      <c r="C1567" s="192"/>
      <c r="D1567" s="192"/>
      <c r="E1567" s="192"/>
    </row>
    <row r="1568" spans="3:5" ht="12.75">
      <c r="C1568" s="192"/>
      <c r="D1568" s="192"/>
      <c r="E1568" s="192"/>
    </row>
    <row r="1569" spans="3:5" ht="12.75">
      <c r="C1569" s="192"/>
      <c r="D1569" s="192"/>
      <c r="E1569" s="192"/>
    </row>
    <row r="1570" spans="3:5" ht="12.75">
      <c r="C1570" s="192"/>
      <c r="D1570" s="192"/>
      <c r="E1570" s="192"/>
    </row>
    <row r="1571" spans="3:5" ht="12.75">
      <c r="C1571" s="192"/>
      <c r="D1571" s="192"/>
      <c r="E1571" s="192"/>
    </row>
    <row r="1572" spans="3:5" ht="12.75">
      <c r="C1572" s="192"/>
      <c r="D1572" s="192"/>
      <c r="E1572" s="192"/>
    </row>
    <row r="1573" spans="3:5" ht="12.75">
      <c r="C1573" s="192"/>
      <c r="D1573" s="192"/>
      <c r="E1573" s="192"/>
    </row>
    <row r="1574" spans="3:5" ht="12.75">
      <c r="C1574" s="192"/>
      <c r="D1574" s="192"/>
      <c r="E1574" s="192"/>
    </row>
    <row r="1575" spans="3:5" ht="12.75">
      <c r="C1575" s="192"/>
      <c r="D1575" s="192"/>
      <c r="E1575" s="192"/>
    </row>
    <row r="1576" spans="3:5" ht="12.75">
      <c r="C1576" s="192"/>
      <c r="D1576" s="192"/>
      <c r="E1576" s="192"/>
    </row>
    <row r="1577" spans="3:5" ht="12.75">
      <c r="C1577" s="192"/>
      <c r="D1577" s="192"/>
      <c r="E1577" s="192"/>
    </row>
    <row r="1578" spans="3:5" ht="12.75">
      <c r="C1578" s="192"/>
      <c r="D1578" s="192"/>
      <c r="E1578" s="192"/>
    </row>
    <row r="1579" spans="3:5" ht="12.75">
      <c r="C1579" s="192"/>
      <c r="D1579" s="192"/>
      <c r="E1579" s="192"/>
    </row>
    <row r="1580" spans="3:5" ht="12.75">
      <c r="C1580" s="192"/>
      <c r="D1580" s="192"/>
      <c r="E1580" s="192"/>
    </row>
    <row r="1581" spans="3:5" ht="12.75">
      <c r="C1581" s="192"/>
      <c r="D1581" s="192"/>
      <c r="E1581" s="192"/>
    </row>
    <row r="1582" spans="3:5" ht="12.75">
      <c r="C1582" s="192"/>
      <c r="D1582" s="192"/>
      <c r="E1582" s="192"/>
    </row>
    <row r="1583" spans="3:5" ht="12.75">
      <c r="C1583" s="192"/>
      <c r="D1583" s="192"/>
      <c r="E1583" s="192"/>
    </row>
    <row r="1584" spans="3:5" ht="12.75">
      <c r="C1584" s="192"/>
      <c r="D1584" s="192"/>
      <c r="E1584" s="192"/>
    </row>
    <row r="1585" spans="3:5" ht="12.75">
      <c r="C1585" s="192"/>
      <c r="D1585" s="192"/>
      <c r="E1585" s="192"/>
    </row>
    <row r="1586" spans="3:5" ht="12.75">
      <c r="C1586" s="192"/>
      <c r="D1586" s="192"/>
      <c r="E1586" s="192"/>
    </row>
    <row r="1587" spans="3:5" ht="12.75">
      <c r="C1587" s="192"/>
      <c r="D1587" s="192"/>
      <c r="E1587" s="192"/>
    </row>
    <row r="1588" spans="3:5" ht="12.75">
      <c r="C1588" s="192"/>
      <c r="D1588" s="192"/>
      <c r="E1588" s="192"/>
    </row>
    <row r="1589" spans="3:5" ht="12.75">
      <c r="C1589" s="192"/>
      <c r="D1589" s="192"/>
      <c r="E1589" s="192"/>
    </row>
    <row r="1590" spans="3:5" ht="12.75">
      <c r="C1590" s="192"/>
      <c r="D1590" s="192"/>
      <c r="E1590" s="192"/>
    </row>
    <row r="1591" spans="3:5" ht="12.75">
      <c r="C1591" s="192"/>
      <c r="D1591" s="192"/>
      <c r="E1591" s="192"/>
    </row>
    <row r="1592" spans="3:5" ht="12.75">
      <c r="C1592" s="192"/>
      <c r="D1592" s="192"/>
      <c r="E1592" s="192"/>
    </row>
    <row r="1593" spans="3:5" ht="12.75">
      <c r="C1593" s="192"/>
      <c r="D1593" s="192"/>
      <c r="E1593" s="192"/>
    </row>
    <row r="1594" spans="3:5" ht="12.75">
      <c r="C1594" s="192"/>
      <c r="D1594" s="192"/>
      <c r="E1594" s="192"/>
    </row>
    <row r="1595" spans="3:5" ht="12.75">
      <c r="C1595" s="192"/>
      <c r="D1595" s="192"/>
      <c r="E1595" s="192"/>
    </row>
    <row r="1596" spans="3:5" ht="12.75">
      <c r="C1596" s="192"/>
      <c r="D1596" s="192"/>
      <c r="E1596" s="192"/>
    </row>
    <row r="1597" spans="3:5" ht="12.75">
      <c r="C1597" s="192"/>
      <c r="D1597" s="192"/>
      <c r="E1597" s="192"/>
    </row>
    <row r="1598" spans="3:5" ht="12.75">
      <c r="C1598" s="192"/>
      <c r="D1598" s="192"/>
      <c r="E1598" s="192"/>
    </row>
    <row r="1599" spans="3:5" ht="12.75">
      <c r="C1599" s="192"/>
      <c r="D1599" s="192"/>
      <c r="E1599" s="192"/>
    </row>
    <row r="1600" spans="3:5" ht="12.75">
      <c r="C1600" s="192"/>
      <c r="D1600" s="192"/>
      <c r="E1600" s="192"/>
    </row>
    <row r="1601" spans="3:5" ht="12.75">
      <c r="C1601" s="192"/>
      <c r="D1601" s="192"/>
      <c r="E1601" s="192"/>
    </row>
    <row r="1602" spans="3:5" ht="12.75">
      <c r="C1602" s="192"/>
      <c r="D1602" s="192"/>
      <c r="E1602" s="192"/>
    </row>
    <row r="1603" spans="3:5" ht="12.75">
      <c r="C1603" s="192"/>
      <c r="D1603" s="192"/>
      <c r="E1603" s="192"/>
    </row>
    <row r="1604" spans="3:5" ht="12.75">
      <c r="C1604" s="192"/>
      <c r="D1604" s="192"/>
      <c r="E1604" s="192"/>
    </row>
    <row r="1605" spans="3:5" ht="12.75">
      <c r="C1605" s="192"/>
      <c r="D1605" s="192"/>
      <c r="E1605" s="192"/>
    </row>
    <row r="1606" spans="3:5" ht="12.75">
      <c r="C1606" s="192"/>
      <c r="D1606" s="192"/>
      <c r="E1606" s="192"/>
    </row>
    <row r="1607" spans="3:5" ht="12.75">
      <c r="C1607" s="192"/>
      <c r="D1607" s="192"/>
      <c r="E1607" s="192"/>
    </row>
    <row r="1608" spans="3:5" ht="12.75">
      <c r="C1608" s="192"/>
      <c r="D1608" s="192"/>
      <c r="E1608" s="192"/>
    </row>
    <row r="1609" spans="3:5" ht="12.75">
      <c r="C1609" s="192"/>
      <c r="D1609" s="192"/>
      <c r="E1609" s="192"/>
    </row>
    <row r="1610" spans="3:5" ht="12.75">
      <c r="C1610" s="192"/>
      <c r="D1610" s="192"/>
      <c r="E1610" s="192"/>
    </row>
    <row r="1611" spans="3:5" ht="12.75">
      <c r="C1611" s="192"/>
      <c r="D1611" s="192"/>
      <c r="E1611" s="192"/>
    </row>
    <row r="1612" spans="3:5" ht="12.75">
      <c r="C1612" s="192"/>
      <c r="D1612" s="192"/>
      <c r="E1612" s="192"/>
    </row>
    <row r="1613" spans="3:5" ht="12.75">
      <c r="C1613" s="192"/>
      <c r="D1613" s="192"/>
      <c r="E1613" s="192"/>
    </row>
    <row r="1614" spans="3:5" ht="12.75">
      <c r="C1614" s="192"/>
      <c r="D1614" s="192"/>
      <c r="E1614" s="192"/>
    </row>
    <row r="1615" spans="3:5" ht="12.75">
      <c r="C1615" s="192"/>
      <c r="D1615" s="192"/>
      <c r="E1615" s="192"/>
    </row>
    <row r="1616" spans="3:5" ht="12.75">
      <c r="C1616" s="192"/>
      <c r="D1616" s="192"/>
      <c r="E1616" s="192"/>
    </row>
    <row r="1617" spans="3:5" ht="12.75">
      <c r="C1617" s="192"/>
      <c r="D1617" s="192"/>
      <c r="E1617" s="192"/>
    </row>
    <row r="1618" spans="3:5" ht="12.75">
      <c r="C1618" s="192"/>
      <c r="D1618" s="192"/>
      <c r="E1618" s="192"/>
    </row>
    <row r="1619" spans="3:5" ht="12.75">
      <c r="C1619" s="192"/>
      <c r="D1619" s="192"/>
      <c r="E1619" s="192"/>
    </row>
    <row r="1620" spans="3:5" ht="12.75">
      <c r="C1620" s="192"/>
      <c r="D1620" s="192"/>
      <c r="E1620" s="192"/>
    </row>
    <row r="1621" spans="3:5" ht="12.75">
      <c r="C1621" s="192"/>
      <c r="D1621" s="192"/>
      <c r="E1621" s="192"/>
    </row>
    <row r="1622" spans="3:5" ht="12.75">
      <c r="C1622" s="192"/>
      <c r="D1622" s="192"/>
      <c r="E1622" s="192"/>
    </row>
    <row r="1623" spans="3:5" ht="12.75">
      <c r="C1623" s="192"/>
      <c r="D1623" s="192"/>
      <c r="E1623" s="192"/>
    </row>
    <row r="1624" spans="3:5" ht="12.75">
      <c r="C1624" s="192"/>
      <c r="D1624" s="192"/>
      <c r="E1624" s="192"/>
    </row>
    <row r="1625" spans="3:5" ht="12.75">
      <c r="C1625" s="192"/>
      <c r="D1625" s="192"/>
      <c r="E1625" s="192"/>
    </row>
    <row r="1626" spans="3:5" ht="12.75">
      <c r="C1626" s="192"/>
      <c r="D1626" s="192"/>
      <c r="E1626" s="192"/>
    </row>
    <row r="1627" spans="3:5" ht="12.75">
      <c r="C1627" s="192"/>
      <c r="D1627" s="192"/>
      <c r="E1627" s="192"/>
    </row>
    <row r="1628" spans="3:5" ht="12.75">
      <c r="C1628" s="192"/>
      <c r="D1628" s="192"/>
      <c r="E1628" s="192"/>
    </row>
    <row r="1629" spans="3:5" ht="12.75">
      <c r="C1629" s="192"/>
      <c r="D1629" s="192"/>
      <c r="E1629" s="192"/>
    </row>
    <row r="1630" spans="3:5" ht="12.75">
      <c r="C1630" s="192"/>
      <c r="D1630" s="192"/>
      <c r="E1630" s="192"/>
    </row>
    <row r="1631" spans="3:5" ht="12.75">
      <c r="C1631" s="192"/>
      <c r="D1631" s="192"/>
      <c r="E1631" s="192"/>
    </row>
    <row r="1632" spans="3:5" ht="12.75">
      <c r="C1632" s="192"/>
      <c r="D1632" s="192"/>
      <c r="E1632" s="192"/>
    </row>
    <row r="1633" spans="3:5" ht="12.75">
      <c r="C1633" s="192"/>
      <c r="D1633" s="192"/>
      <c r="E1633" s="192"/>
    </row>
    <row r="1634" spans="3:5" ht="12.75">
      <c r="C1634" s="192"/>
      <c r="D1634" s="192"/>
      <c r="E1634" s="192"/>
    </row>
    <row r="1635" spans="3:5" ht="12.75">
      <c r="C1635" s="192"/>
      <c r="D1635" s="192"/>
      <c r="E1635" s="192"/>
    </row>
    <row r="1636" spans="3:5" ht="12.75">
      <c r="C1636" s="192"/>
      <c r="D1636" s="192"/>
      <c r="E1636" s="192"/>
    </row>
    <row r="1637" spans="3:5" ht="12.75">
      <c r="C1637" s="192"/>
      <c r="D1637" s="192"/>
      <c r="E1637" s="192"/>
    </row>
    <row r="1638" spans="3:5" ht="12.75">
      <c r="C1638" s="192"/>
      <c r="D1638" s="192"/>
      <c r="E1638" s="192"/>
    </row>
    <row r="1639" spans="3:5" ht="12.75">
      <c r="C1639" s="192"/>
      <c r="D1639" s="192"/>
      <c r="E1639" s="192"/>
    </row>
    <row r="1640" spans="3:5" ht="12.75">
      <c r="C1640" s="192"/>
      <c r="D1640" s="192"/>
      <c r="E1640" s="192"/>
    </row>
    <row r="1641" spans="3:5" ht="12.75">
      <c r="C1641" s="192"/>
      <c r="D1641" s="192"/>
      <c r="E1641" s="192"/>
    </row>
    <row r="1642" spans="3:5" ht="12.75">
      <c r="C1642" s="192"/>
      <c r="D1642" s="192"/>
      <c r="E1642" s="192"/>
    </row>
    <row r="1643" spans="3:5" ht="12.75">
      <c r="C1643" s="192"/>
      <c r="D1643" s="192"/>
      <c r="E1643" s="192"/>
    </row>
    <row r="1644" spans="3:5" ht="12.75">
      <c r="C1644" s="192"/>
      <c r="D1644" s="192"/>
      <c r="E1644" s="192"/>
    </row>
    <row r="1645" spans="3:5" ht="12.75">
      <c r="C1645" s="192"/>
      <c r="D1645" s="192"/>
      <c r="E1645" s="192"/>
    </row>
    <row r="1646" spans="3:5" ht="12.75">
      <c r="C1646" s="192"/>
      <c r="D1646" s="192"/>
      <c r="E1646" s="192"/>
    </row>
    <row r="1647" spans="3:5" ht="12.75">
      <c r="C1647" s="192"/>
      <c r="D1647" s="192"/>
      <c r="E1647" s="192"/>
    </row>
    <row r="1648" spans="3:5" ht="12.75">
      <c r="C1648" s="192"/>
      <c r="D1648" s="192"/>
      <c r="E1648" s="192"/>
    </row>
    <row r="1649" spans="3:5" ht="12.75">
      <c r="C1649" s="192"/>
      <c r="D1649" s="192"/>
      <c r="E1649" s="192"/>
    </row>
    <row r="1650" spans="3:5" ht="12.75">
      <c r="C1650" s="192"/>
      <c r="D1650" s="192"/>
      <c r="E1650" s="192"/>
    </row>
    <row r="1651" spans="3:5" ht="12.75">
      <c r="C1651" s="192"/>
      <c r="D1651" s="192"/>
      <c r="E1651" s="192"/>
    </row>
    <row r="1652" spans="3:5" ht="12.75">
      <c r="C1652" s="192"/>
      <c r="D1652" s="192"/>
      <c r="E1652" s="192"/>
    </row>
    <row r="1653" spans="3:5" ht="12.75">
      <c r="C1653" s="192"/>
      <c r="D1653" s="192"/>
      <c r="E1653" s="192"/>
    </row>
    <row r="1654" spans="3:5" ht="12.75">
      <c r="C1654" s="192"/>
      <c r="D1654" s="192"/>
      <c r="E1654" s="192"/>
    </row>
    <row r="1655" spans="3:5" ht="12.75">
      <c r="C1655" s="192"/>
      <c r="D1655" s="192"/>
      <c r="E1655" s="192"/>
    </row>
    <row r="1656" spans="3:5" ht="12.75">
      <c r="C1656" s="192"/>
      <c r="D1656" s="192"/>
      <c r="E1656" s="192"/>
    </row>
    <row r="1657" spans="3:5" ht="12.75">
      <c r="C1657" s="192"/>
      <c r="D1657" s="192"/>
      <c r="E1657" s="192"/>
    </row>
    <row r="1658" spans="3:5" ht="12.75">
      <c r="C1658" s="192"/>
      <c r="D1658" s="192"/>
      <c r="E1658" s="192"/>
    </row>
    <row r="1659" spans="3:5" ht="12.75">
      <c r="C1659" s="192"/>
      <c r="D1659" s="192"/>
      <c r="E1659" s="192"/>
    </row>
    <row r="1660" spans="3:5" ht="12.75">
      <c r="C1660" s="192"/>
      <c r="D1660" s="192"/>
      <c r="E1660" s="192"/>
    </row>
    <row r="1661" spans="3:5" ht="12.75">
      <c r="C1661" s="192"/>
      <c r="D1661" s="192"/>
      <c r="E1661" s="192"/>
    </row>
    <row r="1662" spans="3:5" ht="12.75">
      <c r="C1662" s="192"/>
      <c r="D1662" s="192"/>
      <c r="E1662" s="192"/>
    </row>
    <row r="1663" spans="3:5" ht="12.75">
      <c r="C1663" s="192"/>
      <c r="D1663" s="192"/>
      <c r="E1663" s="192"/>
    </row>
    <row r="1664" spans="3:5" ht="12.75">
      <c r="C1664" s="192"/>
      <c r="D1664" s="192"/>
      <c r="E1664" s="192"/>
    </row>
    <row r="1665" spans="3:5" ht="12.75">
      <c r="C1665" s="192"/>
      <c r="D1665" s="192"/>
      <c r="E1665" s="192"/>
    </row>
    <row r="1666" spans="3:5" ht="12.75">
      <c r="C1666" s="192"/>
      <c r="D1666" s="192"/>
      <c r="E1666" s="192"/>
    </row>
    <row r="1667" spans="3:5" ht="12.75">
      <c r="C1667" s="192"/>
      <c r="D1667" s="192"/>
      <c r="E1667" s="192"/>
    </row>
    <row r="1668" spans="3:5" ht="12.75">
      <c r="C1668" s="192"/>
      <c r="D1668" s="192"/>
      <c r="E1668" s="192"/>
    </row>
    <row r="1669" spans="3:5" ht="12.75">
      <c r="C1669" s="192"/>
      <c r="D1669" s="192"/>
      <c r="E1669" s="192"/>
    </row>
    <row r="1670" spans="3:5" ht="12.75">
      <c r="C1670" s="192"/>
      <c r="D1670" s="192"/>
      <c r="E1670" s="192"/>
    </row>
    <row r="1671" spans="3:5" ht="12.75">
      <c r="C1671" s="192"/>
      <c r="D1671" s="192"/>
      <c r="E1671" s="192"/>
    </row>
    <row r="1672" spans="3:5" ht="12.75">
      <c r="C1672" s="192"/>
      <c r="D1672" s="192"/>
      <c r="E1672" s="192"/>
    </row>
    <row r="1673" spans="3:5" ht="12.75">
      <c r="C1673" s="192"/>
      <c r="D1673" s="192"/>
      <c r="E1673" s="192"/>
    </row>
    <row r="1674" spans="3:5" ht="12.75">
      <c r="C1674" s="192"/>
      <c r="D1674" s="192"/>
      <c r="E1674" s="192"/>
    </row>
    <row r="1675" spans="3:5" ht="12.75">
      <c r="C1675" s="192"/>
      <c r="D1675" s="192"/>
      <c r="E1675" s="192"/>
    </row>
    <row r="1676" spans="3:5" ht="12.75">
      <c r="C1676" s="192"/>
      <c r="D1676" s="192"/>
      <c r="E1676" s="192"/>
    </row>
    <row r="1677" spans="3:5" ht="12.75">
      <c r="C1677" s="192"/>
      <c r="D1677" s="192"/>
      <c r="E1677" s="192"/>
    </row>
    <row r="1678" spans="3:5" ht="12.75">
      <c r="C1678" s="192"/>
      <c r="D1678" s="192"/>
      <c r="E1678" s="192"/>
    </row>
    <row r="1679" spans="3:5" ht="12.75">
      <c r="C1679" s="192"/>
      <c r="D1679" s="192"/>
      <c r="E1679" s="192"/>
    </row>
    <row r="1680" spans="3:5" ht="12.75">
      <c r="C1680" s="192"/>
      <c r="D1680" s="192"/>
      <c r="E1680" s="192"/>
    </row>
    <row r="1681" spans="3:5" ht="12.75">
      <c r="C1681" s="192"/>
      <c r="D1681" s="192"/>
      <c r="E1681" s="192"/>
    </row>
    <row r="1682" spans="3:5" ht="12.75">
      <c r="C1682" s="192"/>
      <c r="D1682" s="192"/>
      <c r="E1682" s="192"/>
    </row>
    <row r="1683" spans="3:5" ht="12.75">
      <c r="C1683" s="192"/>
      <c r="D1683" s="192"/>
      <c r="E1683" s="192"/>
    </row>
    <row r="1684" spans="3:5" ht="12.75">
      <c r="C1684" s="192"/>
      <c r="D1684" s="192"/>
      <c r="E1684" s="192"/>
    </row>
    <row r="1685" spans="3:5" ht="12.75">
      <c r="C1685" s="192"/>
      <c r="D1685" s="192"/>
      <c r="E1685" s="192"/>
    </row>
    <row r="1686" spans="3:5" ht="12.75">
      <c r="C1686" s="192"/>
      <c r="D1686" s="192"/>
      <c r="E1686" s="192"/>
    </row>
    <row r="1687" spans="3:5" ht="12.75">
      <c r="C1687" s="192"/>
      <c r="D1687" s="192"/>
      <c r="E1687" s="192"/>
    </row>
    <row r="1688" spans="3:5" ht="12.75">
      <c r="C1688" s="192"/>
      <c r="D1688" s="192"/>
      <c r="E1688" s="192"/>
    </row>
    <row r="1689" spans="3:5" ht="12.75">
      <c r="C1689" s="192"/>
      <c r="D1689" s="192"/>
      <c r="E1689" s="192"/>
    </row>
    <row r="1690" spans="3:5" ht="12.75">
      <c r="C1690" s="192"/>
      <c r="D1690" s="192"/>
      <c r="E1690" s="192"/>
    </row>
    <row r="1691" spans="3:5" ht="12.75">
      <c r="C1691" s="192"/>
      <c r="D1691" s="192"/>
      <c r="E1691" s="192"/>
    </row>
    <row r="1692" spans="3:5" ht="12.75">
      <c r="C1692" s="192"/>
      <c r="D1692" s="192"/>
      <c r="E1692" s="192"/>
    </row>
    <row r="1693" spans="3:5" ht="12.75">
      <c r="C1693" s="192"/>
      <c r="D1693" s="192"/>
      <c r="E1693" s="192"/>
    </row>
    <row r="1694" spans="3:5" ht="12.75">
      <c r="C1694" s="192"/>
      <c r="D1694" s="192"/>
      <c r="E1694" s="192"/>
    </row>
    <row r="1695" spans="3:5" ht="12.75">
      <c r="C1695" s="192"/>
      <c r="D1695" s="192"/>
      <c r="E1695" s="192"/>
    </row>
    <row r="1696" spans="3:5" ht="12.75">
      <c r="C1696" s="192"/>
      <c r="D1696" s="192"/>
      <c r="E1696" s="192"/>
    </row>
    <row r="1697" spans="3:5" ht="12.75">
      <c r="C1697" s="192"/>
      <c r="D1697" s="192"/>
      <c r="E1697" s="192"/>
    </row>
    <row r="1698" spans="3:5" ht="12.75">
      <c r="C1698" s="192"/>
      <c r="D1698" s="192"/>
      <c r="E1698" s="192"/>
    </row>
    <row r="1699" spans="3:5" ht="12.75">
      <c r="C1699" s="192"/>
      <c r="D1699" s="192"/>
      <c r="E1699" s="192"/>
    </row>
    <row r="1700" spans="3:5" ht="12.75">
      <c r="C1700" s="192"/>
      <c r="D1700" s="192"/>
      <c r="E1700" s="192"/>
    </row>
    <row r="1701" spans="3:5" ht="12.75">
      <c r="C1701" s="192"/>
      <c r="D1701" s="192"/>
      <c r="E1701" s="192"/>
    </row>
    <row r="1702" spans="3:5" ht="12.75">
      <c r="C1702" s="192"/>
      <c r="D1702" s="192"/>
      <c r="E1702" s="192"/>
    </row>
    <row r="1703" spans="3:5" ht="12.75">
      <c r="C1703" s="192"/>
      <c r="D1703" s="192"/>
      <c r="E1703" s="192"/>
    </row>
    <row r="1704" spans="3:5" ht="12.75">
      <c r="C1704" s="192"/>
      <c r="D1704" s="192"/>
      <c r="E1704" s="192"/>
    </row>
    <row r="1705" spans="3:5" ht="12.75">
      <c r="C1705" s="192"/>
      <c r="D1705" s="192"/>
      <c r="E1705" s="192"/>
    </row>
    <row r="1706" spans="3:5" ht="12.75">
      <c r="C1706" s="192"/>
      <c r="D1706" s="192"/>
      <c r="E1706" s="192"/>
    </row>
    <row r="1707" spans="3:5" ht="12.75">
      <c r="C1707" s="192"/>
      <c r="D1707" s="192"/>
      <c r="E1707" s="192"/>
    </row>
    <row r="1708" spans="3:5" ht="12.75">
      <c r="C1708" s="192"/>
      <c r="D1708" s="192"/>
      <c r="E1708" s="192"/>
    </row>
    <row r="1709" spans="3:5" ht="12.75">
      <c r="C1709" s="192"/>
      <c r="D1709" s="192"/>
      <c r="E1709" s="192"/>
    </row>
    <row r="1710" spans="3:5" ht="12.75">
      <c r="C1710" s="192"/>
      <c r="D1710" s="192"/>
      <c r="E1710" s="192"/>
    </row>
    <row r="1711" spans="3:5" ht="12.75">
      <c r="C1711" s="192"/>
      <c r="D1711" s="192"/>
      <c r="E1711" s="192"/>
    </row>
    <row r="1712" spans="3:5" ht="12.75">
      <c r="C1712" s="192"/>
      <c r="D1712" s="192"/>
      <c r="E1712" s="192"/>
    </row>
    <row r="1713" spans="3:5" ht="12.75">
      <c r="C1713" s="192"/>
      <c r="D1713" s="192"/>
      <c r="E1713" s="192"/>
    </row>
    <row r="1714" spans="3:5" ht="12.75">
      <c r="C1714" s="192"/>
      <c r="D1714" s="192"/>
      <c r="E1714" s="192"/>
    </row>
    <row r="1715" spans="3:5" ht="12.75">
      <c r="C1715" s="192"/>
      <c r="D1715" s="192"/>
      <c r="E1715" s="192"/>
    </row>
    <row r="1716" spans="3:5" ht="12.75">
      <c r="C1716" s="192"/>
      <c r="D1716" s="192"/>
      <c r="E1716" s="192"/>
    </row>
    <row r="1717" spans="3:5" ht="12.75">
      <c r="C1717" s="192"/>
      <c r="D1717" s="192"/>
      <c r="E1717" s="192"/>
    </row>
    <row r="1718" spans="3:5" ht="12.75">
      <c r="C1718" s="192"/>
      <c r="D1718" s="192"/>
      <c r="E1718" s="192"/>
    </row>
    <row r="1719" spans="3:5" ht="12.75">
      <c r="C1719" s="192"/>
      <c r="D1719" s="192"/>
      <c r="E1719" s="192"/>
    </row>
    <row r="1720" spans="3:5" ht="12.75">
      <c r="C1720" s="192"/>
      <c r="D1720" s="192"/>
      <c r="E1720" s="192"/>
    </row>
    <row r="1721" spans="3:5" ht="12.75">
      <c r="C1721" s="192"/>
      <c r="D1721" s="192"/>
      <c r="E1721" s="192"/>
    </row>
    <row r="1722" spans="3:5" ht="12.75">
      <c r="C1722" s="192"/>
      <c r="D1722" s="192"/>
      <c r="E1722" s="192"/>
    </row>
    <row r="1723" spans="3:5" ht="12.75">
      <c r="C1723" s="192"/>
      <c r="D1723" s="192"/>
      <c r="E1723" s="192"/>
    </row>
    <row r="1724" spans="3:5" ht="12.75">
      <c r="C1724" s="192"/>
      <c r="D1724" s="192"/>
      <c r="E1724" s="192"/>
    </row>
    <row r="1725" spans="3:5" ht="12.75">
      <c r="C1725" s="192"/>
      <c r="D1725" s="192"/>
      <c r="E1725" s="192"/>
    </row>
    <row r="1726" spans="3:5" ht="12.75">
      <c r="C1726" s="192"/>
      <c r="D1726" s="192"/>
      <c r="E1726" s="192"/>
    </row>
    <row r="1727" spans="3:5" ht="12.75">
      <c r="C1727" s="192"/>
      <c r="D1727" s="192"/>
      <c r="E1727" s="192"/>
    </row>
    <row r="1728" spans="3:5" ht="12.75">
      <c r="C1728" s="192"/>
      <c r="D1728" s="192"/>
      <c r="E1728" s="192"/>
    </row>
    <row r="1729" spans="3:5" ht="12.75">
      <c r="C1729" s="192"/>
      <c r="D1729" s="192"/>
      <c r="E1729" s="192"/>
    </row>
    <row r="1730" spans="3:5" ht="12.75">
      <c r="C1730" s="192"/>
      <c r="D1730" s="192"/>
      <c r="E1730" s="192"/>
    </row>
    <row r="1731" spans="3:5" ht="12.75">
      <c r="C1731" s="192"/>
      <c r="D1731" s="192"/>
      <c r="E1731" s="192"/>
    </row>
    <row r="1732" spans="3:5" ht="12.75">
      <c r="C1732" s="192"/>
      <c r="D1732" s="192"/>
      <c r="E1732" s="192"/>
    </row>
    <row r="1733" spans="3:5" ht="12.75">
      <c r="C1733" s="192"/>
      <c r="D1733" s="192"/>
      <c r="E1733" s="192"/>
    </row>
    <row r="1734" spans="3:5" ht="12.75">
      <c r="C1734" s="192"/>
      <c r="D1734" s="192"/>
      <c r="E1734" s="192"/>
    </row>
    <row r="1735" spans="3:5" ht="12.75">
      <c r="C1735" s="192"/>
      <c r="D1735" s="192"/>
      <c r="E1735" s="192"/>
    </row>
    <row r="1736" spans="3:5" ht="12.75">
      <c r="C1736" s="192"/>
      <c r="D1736" s="192"/>
      <c r="E1736" s="192"/>
    </row>
    <row r="1737" spans="3:5" ht="12.75">
      <c r="C1737" s="192"/>
      <c r="D1737" s="192"/>
      <c r="E1737" s="192"/>
    </row>
    <row r="1738" spans="3:5" ht="12.75">
      <c r="C1738" s="192"/>
      <c r="D1738" s="192"/>
      <c r="E1738" s="192"/>
    </row>
    <row r="1739" spans="3:5" ht="12.75">
      <c r="C1739" s="192"/>
      <c r="D1739" s="192"/>
      <c r="E1739" s="192"/>
    </row>
    <row r="1740" spans="3:5" ht="12.75">
      <c r="C1740" s="192"/>
      <c r="D1740" s="192"/>
      <c r="E1740" s="192"/>
    </row>
    <row r="1741" spans="3:5" ht="12.75">
      <c r="C1741" s="192"/>
      <c r="D1741" s="192"/>
      <c r="E1741" s="192"/>
    </row>
    <row r="1742" spans="3:5" ht="12.75">
      <c r="C1742" s="192"/>
      <c r="D1742" s="192"/>
      <c r="E1742" s="192"/>
    </row>
    <row r="1743" spans="3:5" ht="12.75">
      <c r="C1743" s="192"/>
      <c r="D1743" s="192"/>
      <c r="E1743" s="192"/>
    </row>
    <row r="1744" spans="3:5" ht="12.75">
      <c r="C1744" s="192"/>
      <c r="D1744" s="192"/>
      <c r="E1744" s="192"/>
    </row>
    <row r="1745" spans="3:5" ht="12.75">
      <c r="C1745" s="192"/>
      <c r="D1745" s="192"/>
      <c r="E1745" s="192"/>
    </row>
    <row r="1746" spans="3:5" ht="12.75">
      <c r="C1746" s="192"/>
      <c r="D1746" s="192"/>
      <c r="E1746" s="192"/>
    </row>
    <row r="1747" spans="3:5" ht="12.75">
      <c r="C1747" s="192"/>
      <c r="D1747" s="192"/>
      <c r="E1747" s="192"/>
    </row>
    <row r="1748" spans="3:5" ht="12.75">
      <c r="C1748" s="192"/>
      <c r="D1748" s="192"/>
      <c r="E1748" s="192"/>
    </row>
    <row r="1749" spans="3:5" ht="12.75">
      <c r="C1749" s="192"/>
      <c r="D1749" s="192"/>
      <c r="E1749" s="192"/>
    </row>
    <row r="1750" spans="3:5" ht="12.75">
      <c r="C1750" s="192"/>
      <c r="D1750" s="192"/>
      <c r="E1750" s="192"/>
    </row>
    <row r="1751" spans="3:5" ht="12.75">
      <c r="C1751" s="192"/>
      <c r="D1751" s="192"/>
      <c r="E1751" s="192"/>
    </row>
    <row r="1752" spans="3:5" ht="12.75">
      <c r="C1752" s="192"/>
      <c r="D1752" s="192"/>
      <c r="E1752" s="192"/>
    </row>
    <row r="1753" spans="3:5" ht="12.75">
      <c r="C1753" s="192"/>
      <c r="D1753" s="192"/>
      <c r="E1753" s="192"/>
    </row>
    <row r="1754" spans="3:5" ht="12.75">
      <c r="C1754" s="192"/>
      <c r="D1754" s="192"/>
      <c r="E1754" s="192"/>
    </row>
    <row r="1755" spans="3:5" ht="12.75">
      <c r="C1755" s="192"/>
      <c r="D1755" s="192"/>
      <c r="E1755" s="192"/>
    </row>
    <row r="1756" spans="3:5" ht="12.75">
      <c r="C1756" s="192"/>
      <c r="D1756" s="192"/>
      <c r="E1756" s="192"/>
    </row>
    <row r="1757" spans="3:5" ht="12.75">
      <c r="C1757" s="192"/>
      <c r="D1757" s="192"/>
      <c r="E1757" s="192"/>
    </row>
    <row r="1758" spans="3:5" ht="12.75">
      <c r="C1758" s="192"/>
      <c r="D1758" s="192"/>
      <c r="E1758" s="192"/>
    </row>
    <row r="1759" spans="3:5" ht="12.75">
      <c r="C1759" s="192"/>
      <c r="D1759" s="192"/>
      <c r="E1759" s="192"/>
    </row>
    <row r="1760" spans="3:5" ht="12.75">
      <c r="C1760" s="192"/>
      <c r="D1760" s="192"/>
      <c r="E1760" s="192"/>
    </row>
    <row r="1761" spans="3:5" ht="12.75">
      <c r="C1761" s="192"/>
      <c r="D1761" s="192"/>
      <c r="E1761" s="192"/>
    </row>
    <row r="1762" spans="3:5" ht="12.75">
      <c r="C1762" s="192"/>
      <c r="D1762" s="192"/>
      <c r="E1762" s="192"/>
    </row>
    <row r="1763" spans="3:5" ht="12.75">
      <c r="C1763" s="192"/>
      <c r="D1763" s="192"/>
      <c r="E1763" s="192"/>
    </row>
    <row r="1764" spans="3:5" ht="12.75">
      <c r="C1764" s="192"/>
      <c r="D1764" s="192"/>
      <c r="E1764" s="192"/>
    </row>
    <row r="1765" spans="3:5" ht="12.75">
      <c r="C1765" s="192"/>
      <c r="D1765" s="192"/>
      <c r="E1765" s="192"/>
    </row>
    <row r="1766" spans="3:5" ht="12.75">
      <c r="C1766" s="192"/>
      <c r="D1766" s="192"/>
      <c r="E1766" s="192"/>
    </row>
    <row r="1767" spans="3:5" ht="12.75">
      <c r="C1767" s="192"/>
      <c r="D1767" s="192"/>
      <c r="E1767" s="192"/>
    </row>
    <row r="1768" spans="3:5" ht="12.75">
      <c r="C1768" s="192"/>
      <c r="D1768" s="192"/>
      <c r="E1768" s="192"/>
    </row>
    <row r="1769" spans="3:5" ht="12.75">
      <c r="C1769" s="192"/>
      <c r="D1769" s="192"/>
      <c r="E1769" s="192"/>
    </row>
    <row r="1770" spans="3:5" ht="12.75">
      <c r="C1770" s="192"/>
      <c r="D1770" s="192"/>
      <c r="E1770" s="192"/>
    </row>
    <row r="1771" spans="3:5" ht="12.75">
      <c r="C1771" s="192"/>
      <c r="D1771" s="192"/>
      <c r="E1771" s="192"/>
    </row>
    <row r="1772" spans="3:5" ht="12.75">
      <c r="C1772" s="192"/>
      <c r="D1772" s="192"/>
      <c r="E1772" s="192"/>
    </row>
    <row r="1773" spans="3:5" ht="12.75">
      <c r="C1773" s="192"/>
      <c r="D1773" s="192"/>
      <c r="E1773" s="192"/>
    </row>
    <row r="1774" spans="3:5" ht="12.75">
      <c r="C1774" s="192"/>
      <c r="D1774" s="192"/>
      <c r="E1774" s="192"/>
    </row>
    <row r="1775" spans="3:5" ht="12.75">
      <c r="C1775" s="192"/>
      <c r="D1775" s="192"/>
      <c r="E1775" s="192"/>
    </row>
    <row r="1776" spans="3:5" ht="12.75">
      <c r="C1776" s="192"/>
      <c r="D1776" s="192"/>
      <c r="E1776" s="192"/>
    </row>
    <row r="1777" spans="3:5" ht="12.75">
      <c r="C1777" s="192"/>
      <c r="D1777" s="192"/>
      <c r="E1777" s="192"/>
    </row>
    <row r="1778" spans="3:5" ht="12.75">
      <c r="C1778" s="192"/>
      <c r="D1778" s="192"/>
      <c r="E1778" s="192"/>
    </row>
    <row r="1779" spans="3:5" ht="12.75">
      <c r="C1779" s="192"/>
      <c r="D1779" s="192"/>
      <c r="E1779" s="192"/>
    </row>
    <row r="1780" spans="3:5" ht="12.75">
      <c r="C1780" s="192"/>
      <c r="D1780" s="192"/>
      <c r="E1780" s="192"/>
    </row>
    <row r="1781" spans="3:5" ht="12.75">
      <c r="C1781" s="192"/>
      <c r="D1781" s="192"/>
      <c r="E1781" s="192"/>
    </row>
    <row r="1782" spans="3:5" ht="12.75">
      <c r="C1782" s="192"/>
      <c r="D1782" s="192"/>
      <c r="E1782" s="192"/>
    </row>
    <row r="1783" spans="3:5" ht="12.75">
      <c r="C1783" s="192"/>
      <c r="D1783" s="192"/>
      <c r="E1783" s="192"/>
    </row>
    <row r="1784" spans="3:5" ht="12.75">
      <c r="C1784" s="192"/>
      <c r="D1784" s="192"/>
      <c r="E1784" s="192"/>
    </row>
    <row r="1785" spans="3:5" ht="12.75">
      <c r="C1785" s="192"/>
      <c r="D1785" s="192"/>
      <c r="E1785" s="192"/>
    </row>
    <row r="1786" spans="3:5" ht="12.75">
      <c r="C1786" s="192"/>
      <c r="D1786" s="192"/>
      <c r="E1786" s="192"/>
    </row>
    <row r="1787" spans="3:5" ht="12.75">
      <c r="C1787" s="192"/>
      <c r="D1787" s="192"/>
      <c r="E1787" s="192"/>
    </row>
    <row r="1788" spans="3:5" ht="12.75">
      <c r="C1788" s="192"/>
      <c r="D1788" s="192"/>
      <c r="E1788" s="192"/>
    </row>
    <row r="1789" spans="3:5" ht="12.75">
      <c r="C1789" s="192"/>
      <c r="D1789" s="192"/>
      <c r="E1789" s="192"/>
    </row>
    <row r="1790" spans="3:5" ht="12.75">
      <c r="C1790" s="192"/>
      <c r="D1790" s="192"/>
      <c r="E1790" s="192"/>
    </row>
    <row r="1791" spans="3:5" ht="12.75">
      <c r="C1791" s="192"/>
      <c r="D1791" s="192"/>
      <c r="E1791" s="192"/>
    </row>
    <row r="1792" spans="3:5" ht="12.75">
      <c r="C1792" s="192"/>
      <c r="D1792" s="192"/>
      <c r="E1792" s="192"/>
    </row>
    <row r="1793" spans="3:5" ht="12.75">
      <c r="C1793" s="192"/>
      <c r="D1793" s="192"/>
      <c r="E1793" s="192"/>
    </row>
    <row r="1794" spans="3:5" ht="12.75">
      <c r="C1794" s="192"/>
      <c r="D1794" s="192"/>
      <c r="E1794" s="192"/>
    </row>
    <row r="1795" spans="3:5" ht="12.75">
      <c r="C1795" s="192"/>
      <c r="D1795" s="192"/>
      <c r="E1795" s="192"/>
    </row>
    <row r="1796" spans="3:5" ht="12.75">
      <c r="C1796" s="192"/>
      <c r="D1796" s="192"/>
      <c r="E1796" s="192"/>
    </row>
    <row r="1797" spans="3:5" ht="12.75">
      <c r="C1797" s="192"/>
      <c r="D1797" s="192"/>
      <c r="E1797" s="192"/>
    </row>
    <row r="1798" spans="3:5" ht="12.75">
      <c r="C1798" s="192"/>
      <c r="D1798" s="192"/>
      <c r="E1798" s="192"/>
    </row>
    <row r="1799" spans="3:5" ht="12.75">
      <c r="C1799" s="192"/>
      <c r="D1799" s="192"/>
      <c r="E1799" s="192"/>
    </row>
    <row r="1800" spans="3:5" ht="12.75">
      <c r="C1800" s="192"/>
      <c r="D1800" s="192"/>
      <c r="E1800" s="192"/>
    </row>
    <row r="1801" spans="3:5" ht="12.75">
      <c r="C1801" s="192"/>
      <c r="D1801" s="192"/>
      <c r="E1801" s="192"/>
    </row>
    <row r="1802" spans="3:5" ht="12.75">
      <c r="C1802" s="192"/>
      <c r="D1802" s="192"/>
      <c r="E1802" s="192"/>
    </row>
    <row r="1803" spans="3:5" ht="12.75">
      <c r="C1803" s="192"/>
      <c r="D1803" s="192"/>
      <c r="E1803" s="192"/>
    </row>
    <row r="1804" spans="3:5" ht="12.75">
      <c r="C1804" s="192"/>
      <c r="D1804" s="192"/>
      <c r="E1804" s="192"/>
    </row>
    <row r="1805" spans="3:5" ht="12.75">
      <c r="C1805" s="192"/>
      <c r="D1805" s="192"/>
      <c r="E1805" s="192"/>
    </row>
    <row r="1806" spans="3:5" ht="12.75">
      <c r="C1806" s="192"/>
      <c r="D1806" s="192"/>
      <c r="E1806" s="192"/>
    </row>
    <row r="1807" spans="3:5" ht="12.75">
      <c r="C1807" s="192"/>
      <c r="D1807" s="192"/>
      <c r="E1807" s="192"/>
    </row>
    <row r="1808" spans="3:5" ht="12.75">
      <c r="C1808" s="192"/>
      <c r="D1808" s="192"/>
      <c r="E1808" s="192"/>
    </row>
    <row r="1809" spans="3:5" ht="12.75">
      <c r="C1809" s="192"/>
      <c r="D1809" s="192"/>
      <c r="E1809" s="192"/>
    </row>
    <row r="1810" spans="3:5" ht="12.75">
      <c r="C1810" s="192"/>
      <c r="D1810" s="192"/>
      <c r="E1810" s="192"/>
    </row>
    <row r="1811" spans="3:5" ht="12.75">
      <c r="C1811" s="192"/>
      <c r="D1811" s="192"/>
      <c r="E1811" s="192"/>
    </row>
    <row r="1812" spans="3:5" ht="12.75">
      <c r="C1812" s="192"/>
      <c r="D1812" s="192"/>
      <c r="E1812" s="192"/>
    </row>
    <row r="1813" spans="3:5" ht="12.75">
      <c r="C1813" s="192"/>
      <c r="D1813" s="192"/>
      <c r="E1813" s="192"/>
    </row>
    <row r="1814" spans="3:5" ht="12.75">
      <c r="C1814" s="192"/>
      <c r="D1814" s="192"/>
      <c r="E1814" s="192"/>
    </row>
    <row r="1815" spans="3:5" ht="12.75">
      <c r="C1815" s="192"/>
      <c r="D1815" s="192"/>
      <c r="E1815" s="192"/>
    </row>
    <row r="1816" spans="3:5" ht="12.75">
      <c r="C1816" s="192"/>
      <c r="D1816" s="192"/>
      <c r="E1816" s="192"/>
    </row>
    <row r="1817" spans="3:5" ht="12.75">
      <c r="C1817" s="192"/>
      <c r="D1817" s="192"/>
      <c r="E1817" s="192"/>
    </row>
    <row r="1818" spans="3:5" ht="12.75">
      <c r="C1818" s="192"/>
      <c r="D1818" s="192"/>
      <c r="E1818" s="192"/>
    </row>
    <row r="1819" spans="3:5" ht="12.75">
      <c r="C1819" s="192"/>
      <c r="D1819" s="192"/>
      <c r="E1819" s="192"/>
    </row>
    <row r="1820" spans="3:5" ht="12.75">
      <c r="C1820" s="192"/>
      <c r="D1820" s="192"/>
      <c r="E1820" s="192"/>
    </row>
    <row r="1821" spans="3:5" ht="12.75">
      <c r="C1821" s="192"/>
      <c r="D1821" s="192"/>
      <c r="E1821" s="192"/>
    </row>
    <row r="1822" spans="3:5" ht="12.75">
      <c r="C1822" s="192"/>
      <c r="D1822" s="192"/>
      <c r="E1822" s="192"/>
    </row>
    <row r="1823" spans="3:5" ht="12.75">
      <c r="C1823" s="192"/>
      <c r="D1823" s="192"/>
      <c r="E1823" s="192"/>
    </row>
    <row r="1824" spans="3:5" ht="12.75">
      <c r="C1824" s="192"/>
      <c r="D1824" s="192"/>
      <c r="E1824" s="192"/>
    </row>
    <row r="1825" spans="3:5" ht="12.75">
      <c r="C1825" s="192"/>
      <c r="D1825" s="192"/>
      <c r="E1825" s="192"/>
    </row>
    <row r="1826" spans="3:5" ht="12.75">
      <c r="C1826" s="192"/>
      <c r="D1826" s="192"/>
      <c r="E1826" s="192"/>
    </row>
    <row r="1827" spans="3:5" ht="12.75">
      <c r="C1827" s="192"/>
      <c r="D1827" s="192"/>
      <c r="E1827" s="192"/>
    </row>
    <row r="1828" spans="3:5" ht="12.75">
      <c r="C1828" s="192"/>
      <c r="D1828" s="192"/>
      <c r="E1828" s="192"/>
    </row>
    <row r="1829" spans="3:5" ht="12.75">
      <c r="C1829" s="192"/>
      <c r="D1829" s="192"/>
      <c r="E1829" s="192"/>
    </row>
    <row r="1830" spans="3:5" ht="12.75">
      <c r="C1830" s="192"/>
      <c r="D1830" s="192"/>
      <c r="E1830" s="192"/>
    </row>
    <row r="1831" spans="3:5" ht="12.75">
      <c r="C1831" s="192"/>
      <c r="D1831" s="192"/>
      <c r="E1831" s="192"/>
    </row>
    <row r="1832" spans="3:5" ht="12.75">
      <c r="C1832" s="192"/>
      <c r="D1832" s="192"/>
      <c r="E1832" s="192"/>
    </row>
    <row r="1833" spans="3:5" ht="12.75">
      <c r="C1833" s="192"/>
      <c r="D1833" s="192"/>
      <c r="E1833" s="192"/>
    </row>
    <row r="1834" spans="3:5" ht="12.75">
      <c r="C1834" s="192"/>
      <c r="D1834" s="192"/>
      <c r="E1834" s="192"/>
    </row>
    <row r="1835" spans="3:5" ht="12.75">
      <c r="C1835" s="192"/>
      <c r="D1835" s="192"/>
      <c r="E1835" s="192"/>
    </row>
    <row r="1836" spans="3:5" ht="12.75">
      <c r="C1836" s="192"/>
      <c r="D1836" s="192"/>
      <c r="E1836" s="192"/>
    </row>
    <row r="1837" spans="3:5" ht="12.75">
      <c r="C1837" s="192"/>
      <c r="D1837" s="192"/>
      <c r="E1837" s="192"/>
    </row>
    <row r="1838" spans="3:5" ht="12.75">
      <c r="C1838" s="192"/>
      <c r="D1838" s="192"/>
      <c r="E1838" s="192"/>
    </row>
    <row r="1839" spans="3:5" ht="12.75">
      <c r="C1839" s="192"/>
      <c r="D1839" s="192"/>
      <c r="E1839" s="192"/>
    </row>
    <row r="1840" spans="3:5" ht="12.75">
      <c r="C1840" s="192"/>
      <c r="D1840" s="192"/>
      <c r="E1840" s="192"/>
    </row>
    <row r="1841" spans="3:5" ht="12.75">
      <c r="C1841" s="192"/>
      <c r="D1841" s="192"/>
      <c r="E1841" s="192"/>
    </row>
    <row r="1842" spans="3:5" ht="12.75">
      <c r="C1842" s="192"/>
      <c r="D1842" s="192"/>
      <c r="E1842" s="192"/>
    </row>
    <row r="1843" spans="3:5" ht="12.75">
      <c r="C1843" s="192"/>
      <c r="D1843" s="192"/>
      <c r="E1843" s="192"/>
    </row>
    <row r="1844" spans="3:5" ht="12.75">
      <c r="C1844" s="192"/>
      <c r="D1844" s="192"/>
      <c r="E1844" s="192"/>
    </row>
    <row r="1845" spans="3:5" ht="12.75">
      <c r="C1845" s="192"/>
      <c r="D1845" s="192"/>
      <c r="E1845" s="192"/>
    </row>
    <row r="1846" spans="3:5" ht="12.75">
      <c r="C1846" s="192"/>
      <c r="D1846" s="192"/>
      <c r="E1846" s="192"/>
    </row>
    <row r="1847" spans="3:5" ht="12.75">
      <c r="C1847" s="192"/>
      <c r="D1847" s="192"/>
      <c r="E1847" s="192"/>
    </row>
    <row r="1848" spans="3:5" ht="12.75">
      <c r="C1848" s="192"/>
      <c r="D1848" s="192"/>
      <c r="E1848" s="192"/>
    </row>
    <row r="1849" spans="3:5" ht="12.75">
      <c r="C1849" s="192"/>
      <c r="D1849" s="192"/>
      <c r="E1849" s="192"/>
    </row>
    <row r="1850" spans="3:5" ht="12.75">
      <c r="C1850" s="192"/>
      <c r="D1850" s="192"/>
      <c r="E1850" s="192"/>
    </row>
    <row r="1851" spans="3:5" ht="12.75">
      <c r="C1851" s="192"/>
      <c r="D1851" s="192"/>
      <c r="E1851" s="192"/>
    </row>
    <row r="1852" spans="3:5" ht="12.75">
      <c r="C1852" s="192"/>
      <c r="D1852" s="192"/>
      <c r="E1852" s="192"/>
    </row>
    <row r="1853" spans="3:5" ht="12.75">
      <c r="C1853" s="192"/>
      <c r="D1853" s="192"/>
      <c r="E1853" s="192"/>
    </row>
    <row r="1854" spans="3:5" ht="12.75">
      <c r="C1854" s="192"/>
      <c r="D1854" s="192"/>
      <c r="E1854" s="192"/>
    </row>
    <row r="1855" spans="3:5" ht="12.75">
      <c r="C1855" s="192"/>
      <c r="D1855" s="192"/>
      <c r="E1855" s="192"/>
    </row>
    <row r="1856" spans="3:5" ht="12.75">
      <c r="C1856" s="192"/>
      <c r="D1856" s="192"/>
      <c r="E1856" s="192"/>
    </row>
    <row r="1857" spans="3:5" ht="12.75">
      <c r="C1857" s="192"/>
      <c r="D1857" s="192"/>
      <c r="E1857" s="192"/>
    </row>
    <row r="1858" spans="3:5" ht="12.75">
      <c r="C1858" s="192"/>
      <c r="D1858" s="192"/>
      <c r="E1858" s="192"/>
    </row>
    <row r="1859" spans="3:5" ht="12.75">
      <c r="C1859" s="192"/>
      <c r="D1859" s="192"/>
      <c r="E1859" s="192"/>
    </row>
    <row r="1860" spans="3:5" ht="12.75">
      <c r="C1860" s="192"/>
      <c r="D1860" s="192"/>
      <c r="E1860" s="192"/>
    </row>
    <row r="1861" spans="3:5" ht="12.75">
      <c r="C1861" s="192"/>
      <c r="D1861" s="192"/>
      <c r="E1861" s="192"/>
    </row>
    <row r="1862" spans="3:5" ht="12.75">
      <c r="C1862" s="192"/>
      <c r="D1862" s="192"/>
      <c r="E1862" s="192"/>
    </row>
    <row r="1863" spans="3:5" ht="12.75">
      <c r="C1863" s="192"/>
      <c r="D1863" s="192"/>
      <c r="E1863" s="192"/>
    </row>
    <row r="1864" spans="3:5" ht="12.75">
      <c r="C1864" s="192"/>
      <c r="D1864" s="192"/>
      <c r="E1864" s="192"/>
    </row>
    <row r="1865" spans="3:5" ht="12.75">
      <c r="C1865" s="192"/>
      <c r="D1865" s="192"/>
      <c r="E1865" s="192"/>
    </row>
    <row r="1866" spans="3:5" ht="12.75">
      <c r="C1866" s="192"/>
      <c r="D1866" s="192"/>
      <c r="E1866" s="192"/>
    </row>
    <row r="1867" spans="3:5" ht="12.75">
      <c r="C1867" s="192"/>
      <c r="D1867" s="192"/>
      <c r="E1867" s="192"/>
    </row>
    <row r="1868" spans="3:5" ht="12.75">
      <c r="C1868" s="192"/>
      <c r="D1868" s="192"/>
      <c r="E1868" s="192"/>
    </row>
    <row r="1869" spans="3:5" ht="12.75">
      <c r="C1869" s="192"/>
      <c r="D1869" s="192"/>
      <c r="E1869" s="192"/>
    </row>
    <row r="1870" spans="3:5" ht="12.75">
      <c r="C1870" s="192"/>
      <c r="D1870" s="192"/>
      <c r="E1870" s="192"/>
    </row>
    <row r="1871" spans="3:5" ht="12.75">
      <c r="C1871" s="192"/>
      <c r="D1871" s="192"/>
      <c r="E1871" s="192"/>
    </row>
    <row r="1872" spans="3:5" ht="12.75">
      <c r="C1872" s="192"/>
      <c r="D1872" s="192"/>
      <c r="E1872" s="192"/>
    </row>
    <row r="1873" spans="3:5" ht="12.75">
      <c r="C1873" s="192"/>
      <c r="D1873" s="192"/>
      <c r="E1873" s="192"/>
    </row>
    <row r="1874" spans="3:5" ht="12.75">
      <c r="C1874" s="192"/>
      <c r="D1874" s="192"/>
      <c r="E1874" s="192"/>
    </row>
    <row r="1875" spans="3:5" ht="12.75">
      <c r="C1875" s="192"/>
      <c r="D1875" s="192"/>
      <c r="E1875" s="192"/>
    </row>
    <row r="1876" spans="3:5" ht="12.75">
      <c r="C1876" s="192"/>
      <c r="D1876" s="192"/>
      <c r="E1876" s="192"/>
    </row>
    <row r="1877" spans="3:5" ht="12.75">
      <c r="C1877" s="192"/>
      <c r="D1877" s="192"/>
      <c r="E1877" s="192"/>
    </row>
    <row r="1878" spans="3:5" ht="12.75">
      <c r="C1878" s="192"/>
      <c r="D1878" s="192"/>
      <c r="E1878" s="192"/>
    </row>
    <row r="1879" spans="3:5" ht="12.75">
      <c r="C1879" s="192"/>
      <c r="D1879" s="192"/>
      <c r="E1879" s="192"/>
    </row>
    <row r="1880" spans="3:5" ht="12.75">
      <c r="C1880" s="192"/>
      <c r="D1880" s="192"/>
      <c r="E1880" s="192"/>
    </row>
    <row r="1881" spans="3:5" ht="12.75">
      <c r="C1881" s="192"/>
      <c r="D1881" s="192"/>
      <c r="E1881" s="192"/>
    </row>
    <row r="1882" spans="3:5" ht="12.75">
      <c r="C1882" s="192"/>
      <c r="D1882" s="192"/>
      <c r="E1882" s="192"/>
    </row>
    <row r="1883" spans="3:5" ht="12.75">
      <c r="C1883" s="192"/>
      <c r="D1883" s="192"/>
      <c r="E1883" s="192"/>
    </row>
    <row r="1884" spans="3:5" ht="12.75">
      <c r="C1884" s="192"/>
      <c r="D1884" s="192"/>
      <c r="E1884" s="192"/>
    </row>
    <row r="1885" spans="3:5" ht="12.75">
      <c r="C1885" s="192"/>
      <c r="D1885" s="192"/>
      <c r="E1885" s="192"/>
    </row>
    <row r="1886" spans="3:5" ht="12.75">
      <c r="C1886" s="192"/>
      <c r="D1886" s="192"/>
      <c r="E1886" s="192"/>
    </row>
    <row r="1887" spans="3:5" ht="12.75">
      <c r="C1887" s="192"/>
      <c r="D1887" s="192"/>
      <c r="E1887" s="192"/>
    </row>
    <row r="1888" spans="3:5" ht="12.75">
      <c r="C1888" s="192"/>
      <c r="D1888" s="192"/>
      <c r="E1888" s="192"/>
    </row>
    <row r="1889" spans="3:5" ht="12.75">
      <c r="C1889" s="192"/>
      <c r="D1889" s="192"/>
      <c r="E1889" s="192"/>
    </row>
    <row r="1890" spans="3:5" ht="12.75">
      <c r="C1890" s="192"/>
      <c r="D1890" s="192"/>
      <c r="E1890" s="192"/>
    </row>
    <row r="1891" spans="3:5" ht="12.75">
      <c r="C1891" s="192"/>
      <c r="D1891" s="192"/>
      <c r="E1891" s="192"/>
    </row>
    <row r="1892" spans="3:5" ht="12.75">
      <c r="C1892" s="192"/>
      <c r="D1892" s="192"/>
      <c r="E1892" s="192"/>
    </row>
    <row r="1893" spans="3:5" ht="12.75">
      <c r="C1893" s="192"/>
      <c r="D1893" s="192"/>
      <c r="E1893" s="192"/>
    </row>
    <row r="1894" spans="3:5" ht="12.75">
      <c r="C1894" s="192"/>
      <c r="D1894" s="192"/>
      <c r="E1894" s="192"/>
    </row>
    <row r="1895" spans="3:5" ht="12.75">
      <c r="C1895" s="192"/>
      <c r="D1895" s="192"/>
      <c r="E1895" s="192"/>
    </row>
    <row r="1896" spans="3:5" ht="12.75">
      <c r="C1896" s="192"/>
      <c r="D1896" s="192"/>
      <c r="E1896" s="192"/>
    </row>
    <row r="1897" spans="3:5" ht="12.75">
      <c r="C1897" s="192"/>
      <c r="D1897" s="192"/>
      <c r="E1897" s="192"/>
    </row>
    <row r="1898" spans="3:5" ht="12.75">
      <c r="C1898" s="192"/>
      <c r="D1898" s="192"/>
      <c r="E1898" s="192"/>
    </row>
    <row r="1899" spans="3:5" ht="12.75">
      <c r="C1899" s="192"/>
      <c r="D1899" s="192"/>
      <c r="E1899" s="192"/>
    </row>
    <row r="1900" spans="3:5" ht="12.75">
      <c r="C1900" s="192"/>
      <c r="D1900" s="192"/>
      <c r="E1900" s="192"/>
    </row>
    <row r="1901" spans="3:5" ht="12.75">
      <c r="C1901" s="192"/>
      <c r="D1901" s="192"/>
      <c r="E1901" s="192"/>
    </row>
    <row r="1902" spans="3:5" ht="12.75">
      <c r="C1902" s="192"/>
      <c r="D1902" s="192"/>
      <c r="E1902" s="192"/>
    </row>
    <row r="1903" spans="3:5" ht="12.75">
      <c r="C1903" s="192"/>
      <c r="D1903" s="192"/>
      <c r="E1903" s="192"/>
    </row>
    <row r="1904" spans="3:5" ht="12.75">
      <c r="C1904" s="192"/>
      <c r="D1904" s="192"/>
      <c r="E1904" s="192"/>
    </row>
    <row r="1905" spans="3:5" ht="12.75">
      <c r="C1905" s="192"/>
      <c r="D1905" s="192"/>
      <c r="E1905" s="192"/>
    </row>
    <row r="1906" spans="3:5" ht="12.75">
      <c r="C1906" s="192"/>
      <c r="D1906" s="192"/>
      <c r="E1906" s="192"/>
    </row>
    <row r="1907" spans="3:5" ht="12.75">
      <c r="C1907" s="192"/>
      <c r="D1907" s="192"/>
      <c r="E1907" s="192"/>
    </row>
    <row r="1908" spans="3:5" ht="12.75">
      <c r="C1908" s="192"/>
      <c r="D1908" s="192"/>
      <c r="E1908" s="192"/>
    </row>
    <row r="1909" spans="3:5" ht="12.75">
      <c r="C1909" s="192"/>
      <c r="D1909" s="192"/>
      <c r="E1909" s="192"/>
    </row>
    <row r="1910" spans="3:5" ht="12.75">
      <c r="C1910" s="192"/>
      <c r="D1910" s="192"/>
      <c r="E1910" s="192"/>
    </row>
    <row r="1911" spans="3:5" ht="12.75">
      <c r="C1911" s="192"/>
      <c r="D1911" s="192"/>
      <c r="E1911" s="192"/>
    </row>
    <row r="1912" spans="3:5" ht="12.75">
      <c r="C1912" s="192"/>
      <c r="D1912" s="192"/>
      <c r="E1912" s="192"/>
    </row>
    <row r="1913" spans="3:5" ht="12.75">
      <c r="C1913" s="192"/>
      <c r="D1913" s="192"/>
      <c r="E1913" s="192"/>
    </row>
    <row r="1914" spans="3:5" ht="12.75">
      <c r="C1914" s="192"/>
      <c r="D1914" s="192"/>
      <c r="E1914" s="192"/>
    </row>
    <row r="1915" spans="3:5" ht="12.75">
      <c r="C1915" s="192"/>
      <c r="D1915" s="192"/>
      <c r="E1915" s="192"/>
    </row>
    <row r="1916" spans="3:5" ht="12.75">
      <c r="C1916" s="192"/>
      <c r="D1916" s="192"/>
      <c r="E1916" s="192"/>
    </row>
    <row r="1917" spans="3:5" ht="12.75">
      <c r="C1917" s="192"/>
      <c r="D1917" s="192"/>
      <c r="E1917" s="192"/>
    </row>
    <row r="1918" spans="3:5" ht="12.75">
      <c r="C1918" s="192"/>
      <c r="D1918" s="192"/>
      <c r="E1918" s="192"/>
    </row>
    <row r="1919" spans="3:5" ht="12.75">
      <c r="C1919" s="192"/>
      <c r="D1919" s="192"/>
      <c r="E1919" s="192"/>
    </row>
    <row r="1920" spans="3:5" ht="12.75">
      <c r="C1920" s="192"/>
      <c r="D1920" s="192"/>
      <c r="E1920" s="192"/>
    </row>
    <row r="1921" spans="3:5" ht="12.75">
      <c r="C1921" s="192"/>
      <c r="D1921" s="192"/>
      <c r="E1921" s="192"/>
    </row>
    <row r="1922" spans="3:5" ht="12.75">
      <c r="C1922" s="192"/>
      <c r="D1922" s="192"/>
      <c r="E1922" s="192"/>
    </row>
    <row r="1923" spans="3:5" ht="12.75">
      <c r="C1923" s="192"/>
      <c r="D1923" s="192"/>
      <c r="E1923" s="192"/>
    </row>
    <row r="1924" spans="3:5" ht="12.75">
      <c r="C1924" s="192"/>
      <c r="D1924" s="192"/>
      <c r="E1924" s="192"/>
    </row>
    <row r="1925" spans="3:5" ht="12.75">
      <c r="C1925" s="192"/>
      <c r="D1925" s="192"/>
      <c r="E1925" s="192"/>
    </row>
    <row r="1926" spans="3:5" ht="12.75">
      <c r="C1926" s="192"/>
      <c r="D1926" s="192"/>
      <c r="E1926" s="192"/>
    </row>
    <row r="1927" spans="3:5" ht="12.75">
      <c r="C1927" s="192"/>
      <c r="D1927" s="192"/>
      <c r="E1927" s="192"/>
    </row>
    <row r="1928" spans="3:5" ht="12.75">
      <c r="C1928" s="192"/>
      <c r="D1928" s="192"/>
      <c r="E1928" s="192"/>
    </row>
    <row r="1929" spans="3:5" ht="12.75">
      <c r="C1929" s="192"/>
      <c r="D1929" s="192"/>
      <c r="E1929" s="192"/>
    </row>
    <row r="1930" spans="3:5" ht="12.75">
      <c r="C1930" s="192"/>
      <c r="D1930" s="192"/>
      <c r="E1930" s="192"/>
    </row>
    <row r="1931" spans="3:5" ht="12.75">
      <c r="C1931" s="192"/>
      <c r="D1931" s="192"/>
      <c r="E1931" s="192"/>
    </row>
    <row r="1932" spans="3:5" ht="12.75">
      <c r="C1932" s="192"/>
      <c r="D1932" s="192"/>
      <c r="E1932" s="192"/>
    </row>
    <row r="1933" spans="3:5" ht="12.75">
      <c r="C1933" s="192"/>
      <c r="D1933" s="192"/>
      <c r="E1933" s="192"/>
    </row>
    <row r="1934" spans="3:5" ht="12.75">
      <c r="C1934" s="192"/>
      <c r="D1934" s="192"/>
      <c r="E1934" s="192"/>
    </row>
    <row r="1935" spans="3:5" ht="12.75">
      <c r="C1935" s="192"/>
      <c r="D1935" s="192"/>
      <c r="E1935" s="192"/>
    </row>
    <row r="1936" spans="3:5" ht="12.75">
      <c r="C1936" s="192"/>
      <c r="D1936" s="192"/>
      <c r="E1936" s="192"/>
    </row>
    <row r="1937" spans="3:5" ht="12.75">
      <c r="C1937" s="192"/>
      <c r="D1937" s="192"/>
      <c r="E1937" s="192"/>
    </row>
    <row r="1938" spans="3:5" ht="12.75">
      <c r="C1938" s="192"/>
      <c r="D1938" s="192"/>
      <c r="E1938" s="192"/>
    </row>
    <row r="1939" spans="3:5" ht="12.75">
      <c r="C1939" s="192"/>
      <c r="D1939" s="192"/>
      <c r="E1939" s="192"/>
    </row>
    <row r="1940" spans="3:5" ht="12.75">
      <c r="C1940" s="192"/>
      <c r="D1940" s="192"/>
      <c r="E1940" s="192"/>
    </row>
    <row r="1941" spans="3:5" ht="12.75">
      <c r="C1941" s="192"/>
      <c r="D1941" s="192"/>
      <c r="E1941" s="192"/>
    </row>
    <row r="1942" spans="3:5" ht="12.75">
      <c r="C1942" s="192"/>
      <c r="D1942" s="192"/>
      <c r="E1942" s="192"/>
    </row>
    <row r="1943" spans="3:5" ht="12.75">
      <c r="C1943" s="192"/>
      <c r="D1943" s="192"/>
      <c r="E1943" s="192"/>
    </row>
    <row r="1944" spans="3:5" ht="12.75">
      <c r="C1944" s="192"/>
      <c r="D1944" s="192"/>
      <c r="E1944" s="192"/>
    </row>
    <row r="1945" spans="3:5" ht="12.75">
      <c r="C1945" s="192"/>
      <c r="D1945" s="192"/>
      <c r="E1945" s="192"/>
    </row>
    <row r="1946" spans="3:5" ht="12.75">
      <c r="C1946" s="192"/>
      <c r="D1946" s="192"/>
      <c r="E1946" s="192"/>
    </row>
    <row r="1947" spans="3:5" ht="12.75">
      <c r="C1947" s="192"/>
      <c r="D1947" s="192"/>
      <c r="E1947" s="192"/>
    </row>
    <row r="1948" spans="3:5" ht="12.75">
      <c r="C1948" s="192"/>
      <c r="D1948" s="192"/>
      <c r="E1948" s="192"/>
    </row>
    <row r="1949" spans="3:5" ht="12.75">
      <c r="C1949" s="192"/>
      <c r="D1949" s="192"/>
      <c r="E1949" s="192"/>
    </row>
  </sheetData>
  <sheetProtection password="87EF" sheet="1" insertColumns="0" insertRows="0" deleteColumns="0" deleteRows="0"/>
  <protectedRanges>
    <protectedRange sqref="L10:O90" name="Диапазон3"/>
    <protectedRange sqref="L94:P95 L96:O97" name="Диапазон2"/>
    <protectedRange sqref="L10:O90" name="Диапазон1"/>
  </protectedRanges>
  <mergeCells count="897">
    <mergeCell ref="A381:E381"/>
    <mergeCell ref="F381:H381"/>
    <mergeCell ref="K381:N381"/>
    <mergeCell ref="O381:P381"/>
    <mergeCell ref="A379:E379"/>
    <mergeCell ref="F379:H379"/>
    <mergeCell ref="K379:N379"/>
    <mergeCell ref="O379:P379"/>
    <mergeCell ref="A380:E380"/>
    <mergeCell ref="F380:H380"/>
    <mergeCell ref="K380:N380"/>
    <mergeCell ref="O380:P380"/>
    <mergeCell ref="A377:E377"/>
    <mergeCell ref="F377:H377"/>
    <mergeCell ref="K377:N377"/>
    <mergeCell ref="O377:P377"/>
    <mergeCell ref="A378:E378"/>
    <mergeCell ref="F378:H378"/>
    <mergeCell ref="K378:N378"/>
    <mergeCell ref="O378:P378"/>
    <mergeCell ref="A375:E375"/>
    <mergeCell ref="F375:H375"/>
    <mergeCell ref="K375:N375"/>
    <mergeCell ref="O375:P375"/>
    <mergeCell ref="A376:E376"/>
    <mergeCell ref="F376:H376"/>
    <mergeCell ref="K376:N376"/>
    <mergeCell ref="O376:P376"/>
    <mergeCell ref="A373:E373"/>
    <mergeCell ref="F373:H373"/>
    <mergeCell ref="K373:N373"/>
    <mergeCell ref="O373:P373"/>
    <mergeCell ref="A374:E374"/>
    <mergeCell ref="F374:H374"/>
    <mergeCell ref="K374:N374"/>
    <mergeCell ref="O374:P374"/>
    <mergeCell ref="A371:E371"/>
    <mergeCell ref="F371:H371"/>
    <mergeCell ref="K371:N371"/>
    <mergeCell ref="O371:P371"/>
    <mergeCell ref="A372:E372"/>
    <mergeCell ref="F372:H372"/>
    <mergeCell ref="K372:N372"/>
    <mergeCell ref="O372:P372"/>
    <mergeCell ref="F366:H366"/>
    <mergeCell ref="K366:N366"/>
    <mergeCell ref="O366:P366"/>
    <mergeCell ref="A367:H367"/>
    <mergeCell ref="K367:Q368"/>
    <mergeCell ref="A368:E370"/>
    <mergeCell ref="F368:H370"/>
    <mergeCell ref="K369:N370"/>
    <mergeCell ref="O369:P370"/>
    <mergeCell ref="Q369:Q370"/>
    <mergeCell ref="F364:H364"/>
    <mergeCell ref="K364:N364"/>
    <mergeCell ref="O364:P364"/>
    <mergeCell ref="A365:E365"/>
    <mergeCell ref="F365:H365"/>
    <mergeCell ref="K365:N365"/>
    <mergeCell ref="O365:P365"/>
    <mergeCell ref="A366:E366"/>
    <mergeCell ref="A362:E362"/>
    <mergeCell ref="F362:H362"/>
    <mergeCell ref="K362:N362"/>
    <mergeCell ref="O362:P362"/>
    <mergeCell ref="A363:E363"/>
    <mergeCell ref="F363:H363"/>
    <mergeCell ref="K363:N363"/>
    <mergeCell ref="O363:P363"/>
    <mergeCell ref="A364:E364"/>
    <mergeCell ref="A358:H358"/>
    <mergeCell ref="K358:Q359"/>
    <mergeCell ref="A359:E361"/>
    <mergeCell ref="F359:H361"/>
    <mergeCell ref="K360:N361"/>
    <mergeCell ref="O360:P361"/>
    <mergeCell ref="Q360:Q361"/>
    <mergeCell ref="A356:E356"/>
    <mergeCell ref="F356:H356"/>
    <mergeCell ref="K356:N356"/>
    <mergeCell ref="O356:P356"/>
    <mergeCell ref="A357:E357"/>
    <mergeCell ref="F357:H357"/>
    <mergeCell ref="K357:N357"/>
    <mergeCell ref="O357:P357"/>
    <mergeCell ref="A354:E354"/>
    <mergeCell ref="F354:H354"/>
    <mergeCell ref="K354:N354"/>
    <mergeCell ref="O354:P354"/>
    <mergeCell ref="A355:E355"/>
    <mergeCell ref="F355:H355"/>
    <mergeCell ref="K355:N355"/>
    <mergeCell ref="O355:P355"/>
    <mergeCell ref="A352:E352"/>
    <mergeCell ref="F352:H352"/>
    <mergeCell ref="K352:N352"/>
    <mergeCell ref="O352:P352"/>
    <mergeCell ref="A353:E353"/>
    <mergeCell ref="F353:H353"/>
    <mergeCell ref="K353:N353"/>
    <mergeCell ref="O353:P353"/>
    <mergeCell ref="A350:E350"/>
    <mergeCell ref="F350:H350"/>
    <mergeCell ref="K350:N350"/>
    <mergeCell ref="O350:P350"/>
    <mergeCell ref="A351:E351"/>
    <mergeCell ref="F351:H351"/>
    <mergeCell ref="K351:N351"/>
    <mergeCell ref="O351:P351"/>
    <mergeCell ref="A348:E348"/>
    <mergeCell ref="F348:H348"/>
    <mergeCell ref="K348:N348"/>
    <mergeCell ref="O348:P348"/>
    <mergeCell ref="A349:E349"/>
    <mergeCell ref="F349:H349"/>
    <mergeCell ref="K349:N349"/>
    <mergeCell ref="O349:P349"/>
    <mergeCell ref="A346:E346"/>
    <mergeCell ref="F346:H346"/>
    <mergeCell ref="K346:N346"/>
    <mergeCell ref="O346:P346"/>
    <mergeCell ref="A347:E347"/>
    <mergeCell ref="F347:H347"/>
    <mergeCell ref="K347:N347"/>
    <mergeCell ref="O347:P347"/>
    <mergeCell ref="F341:H341"/>
    <mergeCell ref="K341:N341"/>
    <mergeCell ref="O341:P341"/>
    <mergeCell ref="A342:H342"/>
    <mergeCell ref="K342:Q343"/>
    <mergeCell ref="A343:E345"/>
    <mergeCell ref="F343:H345"/>
    <mergeCell ref="K344:N345"/>
    <mergeCell ref="O344:P345"/>
    <mergeCell ref="Q344:Q345"/>
    <mergeCell ref="F339:H339"/>
    <mergeCell ref="K339:N339"/>
    <mergeCell ref="O339:P339"/>
    <mergeCell ref="A340:E340"/>
    <mergeCell ref="F340:H340"/>
    <mergeCell ref="K340:N340"/>
    <mergeCell ref="O340:P340"/>
    <mergeCell ref="A341:E341"/>
    <mergeCell ref="A337:E337"/>
    <mergeCell ref="F337:H337"/>
    <mergeCell ref="K337:N337"/>
    <mergeCell ref="O337:P337"/>
    <mergeCell ref="A338:E338"/>
    <mergeCell ref="F338:H338"/>
    <mergeCell ref="K338:N338"/>
    <mergeCell ref="O338:P338"/>
    <mergeCell ref="A339:E339"/>
    <mergeCell ref="A335:E335"/>
    <mergeCell ref="F335:H335"/>
    <mergeCell ref="K335:N335"/>
    <mergeCell ref="O335:P335"/>
    <mergeCell ref="A336:E336"/>
    <mergeCell ref="F336:H336"/>
    <mergeCell ref="K336:N336"/>
    <mergeCell ref="O336:P336"/>
    <mergeCell ref="A333:E333"/>
    <mergeCell ref="F333:H333"/>
    <mergeCell ref="K333:N333"/>
    <mergeCell ref="O333:P333"/>
    <mergeCell ref="A334:E334"/>
    <mergeCell ref="F334:H334"/>
    <mergeCell ref="K334:N334"/>
    <mergeCell ref="O334:P334"/>
    <mergeCell ref="A331:E331"/>
    <mergeCell ref="F331:H331"/>
    <mergeCell ref="K331:N331"/>
    <mergeCell ref="O331:P331"/>
    <mergeCell ref="A332:E332"/>
    <mergeCell ref="F332:H332"/>
    <mergeCell ref="K332:N332"/>
    <mergeCell ref="O332:P332"/>
    <mergeCell ref="A329:E329"/>
    <mergeCell ref="F329:H329"/>
    <mergeCell ref="K329:N329"/>
    <mergeCell ref="O329:P329"/>
    <mergeCell ref="A330:E330"/>
    <mergeCell ref="F330:H330"/>
    <mergeCell ref="K330:N330"/>
    <mergeCell ref="O330:P330"/>
    <mergeCell ref="A327:E327"/>
    <mergeCell ref="F327:H327"/>
    <mergeCell ref="K327:N327"/>
    <mergeCell ref="O327:P327"/>
    <mergeCell ref="A328:E328"/>
    <mergeCell ref="F328:H328"/>
    <mergeCell ref="K328:N328"/>
    <mergeCell ref="O328:P328"/>
    <mergeCell ref="A325:E325"/>
    <mergeCell ref="F325:H325"/>
    <mergeCell ref="K325:N325"/>
    <mergeCell ref="O325:P325"/>
    <mergeCell ref="A326:E326"/>
    <mergeCell ref="F326:H326"/>
    <mergeCell ref="K326:N326"/>
    <mergeCell ref="O326:P326"/>
    <mergeCell ref="A323:E323"/>
    <mergeCell ref="F323:H323"/>
    <mergeCell ref="K323:N323"/>
    <mergeCell ref="O323:P323"/>
    <mergeCell ref="A324:E324"/>
    <mergeCell ref="F324:H324"/>
    <mergeCell ref="K324:N324"/>
    <mergeCell ref="O324:P324"/>
    <mergeCell ref="A321:E321"/>
    <mergeCell ref="F321:H321"/>
    <mergeCell ref="K321:N321"/>
    <mergeCell ref="O321:P321"/>
    <mergeCell ref="A322:E322"/>
    <mergeCell ref="F322:H322"/>
    <mergeCell ref="K322:N322"/>
    <mergeCell ref="O322:P322"/>
    <mergeCell ref="A319:E319"/>
    <mergeCell ref="F319:H319"/>
    <mergeCell ref="K319:N319"/>
    <mergeCell ref="O319:P319"/>
    <mergeCell ref="A320:E320"/>
    <mergeCell ref="F320:H320"/>
    <mergeCell ref="K320:N320"/>
    <mergeCell ref="O320:P320"/>
    <mergeCell ref="D314:E314"/>
    <mergeCell ref="L314:M314"/>
    <mergeCell ref="N314:O314"/>
    <mergeCell ref="A315:H315"/>
    <mergeCell ref="K315:Q316"/>
    <mergeCell ref="A316:E318"/>
    <mergeCell ref="F316:H318"/>
    <mergeCell ref="K317:N318"/>
    <mergeCell ref="O317:P318"/>
    <mergeCell ref="Q317:Q318"/>
    <mergeCell ref="D312:E312"/>
    <mergeCell ref="L312:M312"/>
    <mergeCell ref="N312:O312"/>
    <mergeCell ref="A313:C313"/>
    <mergeCell ref="D313:E313"/>
    <mergeCell ref="L313:M313"/>
    <mergeCell ref="N313:O313"/>
    <mergeCell ref="A314:C314"/>
    <mergeCell ref="A310:C310"/>
    <mergeCell ref="D310:E310"/>
    <mergeCell ref="L310:M310"/>
    <mergeCell ref="N310:O310"/>
    <mergeCell ref="A311:C311"/>
    <mergeCell ref="D311:E311"/>
    <mergeCell ref="L311:M311"/>
    <mergeCell ref="N311:O311"/>
    <mergeCell ref="A312:C312"/>
    <mergeCell ref="A308:C308"/>
    <mergeCell ref="D308:E308"/>
    <mergeCell ref="L308:M308"/>
    <mergeCell ref="N308:O308"/>
    <mergeCell ref="A309:H309"/>
    <mergeCell ref="K309:Q309"/>
    <mergeCell ref="L305:M305"/>
    <mergeCell ref="N305:O305"/>
    <mergeCell ref="A306:H306"/>
    <mergeCell ref="K306:Q306"/>
    <mergeCell ref="A307:C307"/>
    <mergeCell ref="D307:E307"/>
    <mergeCell ref="L307:M307"/>
    <mergeCell ref="N307:O307"/>
    <mergeCell ref="A302:H302"/>
    <mergeCell ref="I302:J307"/>
    <mergeCell ref="K302:Q303"/>
    <mergeCell ref="A303:C305"/>
    <mergeCell ref="D303:E305"/>
    <mergeCell ref="F303:F305"/>
    <mergeCell ref="G303:G305"/>
    <mergeCell ref="H303:H305"/>
    <mergeCell ref="K304:K305"/>
    <mergeCell ref="Q304:Q305"/>
    <mergeCell ref="A299:E299"/>
    <mergeCell ref="L299:M299"/>
    <mergeCell ref="N299:O299"/>
    <mergeCell ref="L304:P304"/>
    <mergeCell ref="A300:E300"/>
    <mergeCell ref="L300:M300"/>
    <mergeCell ref="N300:O300"/>
    <mergeCell ref="A301:E301"/>
    <mergeCell ref="L301:M301"/>
    <mergeCell ref="N301:O301"/>
    <mergeCell ref="A297:E297"/>
    <mergeCell ref="L297:M297"/>
    <mergeCell ref="N297:O297"/>
    <mergeCell ref="A298:E298"/>
    <mergeCell ref="L298:M298"/>
    <mergeCell ref="N298:O298"/>
    <mergeCell ref="A295:E295"/>
    <mergeCell ref="L295:M295"/>
    <mergeCell ref="N295:O295"/>
    <mergeCell ref="A296:E296"/>
    <mergeCell ref="L296:M296"/>
    <mergeCell ref="N296:O296"/>
    <mergeCell ref="A293:E293"/>
    <mergeCell ref="L293:M293"/>
    <mergeCell ref="N293:O293"/>
    <mergeCell ref="A294:E294"/>
    <mergeCell ref="L294:M294"/>
    <mergeCell ref="N294:O294"/>
    <mergeCell ref="A291:E291"/>
    <mergeCell ref="L291:M291"/>
    <mergeCell ref="N291:O291"/>
    <mergeCell ref="A292:E292"/>
    <mergeCell ref="L292:M292"/>
    <mergeCell ref="N292:O292"/>
    <mergeCell ref="A289:E289"/>
    <mergeCell ref="L289:M289"/>
    <mergeCell ref="N289:O289"/>
    <mergeCell ref="A290:E290"/>
    <mergeCell ref="L290:M290"/>
    <mergeCell ref="N290:O290"/>
    <mergeCell ref="A287:E287"/>
    <mergeCell ref="L287:M287"/>
    <mergeCell ref="N287:O287"/>
    <mergeCell ref="A288:E288"/>
    <mergeCell ref="L288:M288"/>
    <mergeCell ref="N288:O288"/>
    <mergeCell ref="A285:E285"/>
    <mergeCell ref="L285:M285"/>
    <mergeCell ref="N285:O285"/>
    <mergeCell ref="A286:E286"/>
    <mergeCell ref="L286:M286"/>
    <mergeCell ref="N286:O286"/>
    <mergeCell ref="A283:E283"/>
    <mergeCell ref="L283:M283"/>
    <mergeCell ref="N283:O283"/>
    <mergeCell ref="A284:E284"/>
    <mergeCell ref="L284:M284"/>
    <mergeCell ref="N284:O284"/>
    <mergeCell ref="A281:E281"/>
    <mergeCell ref="L281:M281"/>
    <mergeCell ref="N281:O281"/>
    <mergeCell ref="A282:E282"/>
    <mergeCell ref="L282:M282"/>
    <mergeCell ref="N282:O282"/>
    <mergeCell ref="A279:E279"/>
    <mergeCell ref="L279:M279"/>
    <mergeCell ref="N279:O279"/>
    <mergeCell ref="A280:E280"/>
    <mergeCell ref="L280:M280"/>
    <mergeCell ref="N280:O280"/>
    <mergeCell ref="A277:E277"/>
    <mergeCell ref="L277:M277"/>
    <mergeCell ref="N277:O277"/>
    <mergeCell ref="A278:E278"/>
    <mergeCell ref="L278:M278"/>
    <mergeCell ref="N278:O278"/>
    <mergeCell ref="A275:E275"/>
    <mergeCell ref="L275:M275"/>
    <mergeCell ref="N275:O275"/>
    <mergeCell ref="A276:E276"/>
    <mergeCell ref="L276:M276"/>
    <mergeCell ref="N276:O276"/>
    <mergeCell ref="A273:E273"/>
    <mergeCell ref="L273:M273"/>
    <mergeCell ref="N273:O273"/>
    <mergeCell ref="A274:E274"/>
    <mergeCell ref="L274:M274"/>
    <mergeCell ref="N274:O274"/>
    <mergeCell ref="I268:J273"/>
    <mergeCell ref="K268:Q269"/>
    <mergeCell ref="A269:E271"/>
    <mergeCell ref="F269:F271"/>
    <mergeCell ref="L271:M271"/>
    <mergeCell ref="N271:O271"/>
    <mergeCell ref="A272:E272"/>
    <mergeCell ref="L272:M272"/>
    <mergeCell ref="N272:O272"/>
    <mergeCell ref="A267:E267"/>
    <mergeCell ref="F267:H267"/>
    <mergeCell ref="K267:N267"/>
    <mergeCell ref="O267:P267"/>
    <mergeCell ref="A268:H268"/>
    <mergeCell ref="G269:G271"/>
    <mergeCell ref="H269:H271"/>
    <mergeCell ref="K270:K271"/>
    <mergeCell ref="L270:P270"/>
    <mergeCell ref="Q270:Q271"/>
    <mergeCell ref="A265:E265"/>
    <mergeCell ref="F265:H265"/>
    <mergeCell ref="K265:N265"/>
    <mergeCell ref="O265:P265"/>
    <mergeCell ref="A266:E266"/>
    <mergeCell ref="F266:H266"/>
    <mergeCell ref="K266:N266"/>
    <mergeCell ref="O266:P266"/>
    <mergeCell ref="A263:E263"/>
    <mergeCell ref="F263:H263"/>
    <mergeCell ref="K263:N263"/>
    <mergeCell ref="O263:P263"/>
    <mergeCell ref="A264:E264"/>
    <mergeCell ref="F264:H264"/>
    <mergeCell ref="K264:N264"/>
    <mergeCell ref="O264:P264"/>
    <mergeCell ref="A261:E261"/>
    <mergeCell ref="F261:H261"/>
    <mergeCell ref="K261:N261"/>
    <mergeCell ref="O261:P261"/>
    <mergeCell ref="A262:E262"/>
    <mergeCell ref="F262:H262"/>
    <mergeCell ref="K262:N262"/>
    <mergeCell ref="O262:P262"/>
    <mergeCell ref="A259:E259"/>
    <mergeCell ref="F259:H259"/>
    <mergeCell ref="K259:N259"/>
    <mergeCell ref="O259:P259"/>
    <mergeCell ref="A260:E260"/>
    <mergeCell ref="F260:H260"/>
    <mergeCell ref="K260:N260"/>
    <mergeCell ref="O260:P260"/>
    <mergeCell ref="A257:E257"/>
    <mergeCell ref="F257:H257"/>
    <mergeCell ref="K257:N257"/>
    <mergeCell ref="O257:P257"/>
    <mergeCell ref="A258:E258"/>
    <mergeCell ref="F258:H258"/>
    <mergeCell ref="K258:N258"/>
    <mergeCell ref="O258:P258"/>
    <mergeCell ref="A255:E255"/>
    <mergeCell ref="F255:H255"/>
    <mergeCell ref="K255:N255"/>
    <mergeCell ref="O255:P255"/>
    <mergeCell ref="A256:E256"/>
    <mergeCell ref="F256:H256"/>
    <mergeCell ref="K256:N256"/>
    <mergeCell ref="O256:P256"/>
    <mergeCell ref="A253:E253"/>
    <mergeCell ref="F253:H253"/>
    <mergeCell ref="K253:N253"/>
    <mergeCell ref="O253:P253"/>
    <mergeCell ref="A254:E254"/>
    <mergeCell ref="F254:H254"/>
    <mergeCell ref="K254:N254"/>
    <mergeCell ref="O254:P254"/>
    <mergeCell ref="A251:E251"/>
    <mergeCell ref="F251:H251"/>
    <mergeCell ref="K251:N251"/>
    <mergeCell ref="O251:P251"/>
    <mergeCell ref="A252:E252"/>
    <mergeCell ref="F252:H252"/>
    <mergeCell ref="K252:N252"/>
    <mergeCell ref="O252:P252"/>
    <mergeCell ref="A249:E249"/>
    <mergeCell ref="F249:H249"/>
    <mergeCell ref="K249:N249"/>
    <mergeCell ref="O249:P249"/>
    <mergeCell ref="A250:E250"/>
    <mergeCell ref="F250:H250"/>
    <mergeCell ref="K250:N250"/>
    <mergeCell ref="O250:P250"/>
    <mergeCell ref="A247:E247"/>
    <mergeCell ref="F247:H247"/>
    <mergeCell ref="K247:N247"/>
    <mergeCell ref="O247:P247"/>
    <mergeCell ref="A248:E248"/>
    <mergeCell ref="F248:H248"/>
    <mergeCell ref="K248:N248"/>
    <mergeCell ref="O248:P248"/>
    <mergeCell ref="A245:E245"/>
    <mergeCell ref="F245:H245"/>
    <mergeCell ref="K245:N245"/>
    <mergeCell ref="O245:P245"/>
    <mergeCell ref="A246:E246"/>
    <mergeCell ref="F246:H246"/>
    <mergeCell ref="K246:N246"/>
    <mergeCell ref="O246:P246"/>
    <mergeCell ref="A243:E243"/>
    <mergeCell ref="F243:H243"/>
    <mergeCell ref="K243:N243"/>
    <mergeCell ref="O243:P243"/>
    <mergeCell ref="A244:E244"/>
    <mergeCell ref="F244:H244"/>
    <mergeCell ref="K244:N244"/>
    <mergeCell ref="O244:P244"/>
    <mergeCell ref="A241:E241"/>
    <mergeCell ref="F241:H241"/>
    <mergeCell ref="K241:N241"/>
    <mergeCell ref="O241:P241"/>
    <mergeCell ref="A242:E242"/>
    <mergeCell ref="F242:H242"/>
    <mergeCell ref="K242:N242"/>
    <mergeCell ref="O242:P242"/>
    <mergeCell ref="A239:E239"/>
    <mergeCell ref="F239:H239"/>
    <mergeCell ref="K239:N239"/>
    <mergeCell ref="O239:P239"/>
    <mergeCell ref="A240:E240"/>
    <mergeCell ref="F240:H240"/>
    <mergeCell ref="K240:N240"/>
    <mergeCell ref="O240:P240"/>
    <mergeCell ref="A237:E237"/>
    <mergeCell ref="F237:H237"/>
    <mergeCell ref="K237:N237"/>
    <mergeCell ref="O237:P237"/>
    <mergeCell ref="A238:E238"/>
    <mergeCell ref="F238:H238"/>
    <mergeCell ref="K238:N238"/>
    <mergeCell ref="O238:P238"/>
    <mergeCell ref="A235:E235"/>
    <mergeCell ref="F235:H235"/>
    <mergeCell ref="K235:N235"/>
    <mergeCell ref="O235:P235"/>
    <mergeCell ref="A236:E236"/>
    <mergeCell ref="F236:H236"/>
    <mergeCell ref="K236:N236"/>
    <mergeCell ref="O236:P236"/>
    <mergeCell ref="A233:E233"/>
    <mergeCell ref="F233:H233"/>
    <mergeCell ref="K233:N233"/>
    <mergeCell ref="O233:P233"/>
    <mergeCell ref="A234:E234"/>
    <mergeCell ref="F234:H234"/>
    <mergeCell ref="K234:N234"/>
    <mergeCell ref="O234:P234"/>
    <mergeCell ref="A229:H229"/>
    <mergeCell ref="K229:Q230"/>
    <mergeCell ref="A230:E232"/>
    <mergeCell ref="F230:H232"/>
    <mergeCell ref="K231:N232"/>
    <mergeCell ref="O231:P232"/>
    <mergeCell ref="Q231:Q232"/>
    <mergeCell ref="A226:E226"/>
    <mergeCell ref="K226:M226"/>
    <mergeCell ref="A227:E227"/>
    <mergeCell ref="K227:M227"/>
    <mergeCell ref="A221:D221"/>
    <mergeCell ref="K221:L221"/>
    <mergeCell ref="A222:D222"/>
    <mergeCell ref="K222:L222"/>
    <mergeCell ref="A219:D219"/>
    <mergeCell ref="K219:L219"/>
    <mergeCell ref="A228:E228"/>
    <mergeCell ref="K228:M228"/>
    <mergeCell ref="A223:D223"/>
    <mergeCell ref="K223:L223"/>
    <mergeCell ref="A224:D224"/>
    <mergeCell ref="K224:L224"/>
    <mergeCell ref="A225:D225"/>
    <mergeCell ref="K225:L225"/>
    <mergeCell ref="M215:P216"/>
    <mergeCell ref="Q215:Q216"/>
    <mergeCell ref="A217:D217"/>
    <mergeCell ref="K217:L217"/>
    <mergeCell ref="A218:D218"/>
    <mergeCell ref="K218:L218"/>
    <mergeCell ref="N210:O210"/>
    <mergeCell ref="A211:E211"/>
    <mergeCell ref="A212:E212"/>
    <mergeCell ref="A220:D220"/>
    <mergeCell ref="K220:L220"/>
    <mergeCell ref="A213:H213"/>
    <mergeCell ref="I213:J216"/>
    <mergeCell ref="K213:Q214"/>
    <mergeCell ref="A214:H216"/>
    <mergeCell ref="K215:L216"/>
    <mergeCell ref="L209:M209"/>
    <mergeCell ref="N209:O209"/>
    <mergeCell ref="A208:E208"/>
    <mergeCell ref="I210:J212"/>
    <mergeCell ref="L210:M210"/>
    <mergeCell ref="L211:M211"/>
    <mergeCell ref="N211:O211"/>
    <mergeCell ref="L212:M212"/>
    <mergeCell ref="N212:O212"/>
    <mergeCell ref="N208:O208"/>
    <mergeCell ref="A209:E209"/>
    <mergeCell ref="L208:M208"/>
    <mergeCell ref="A206:E206"/>
    <mergeCell ref="L206:M206"/>
    <mergeCell ref="N206:O206"/>
    <mergeCell ref="A207:E207"/>
    <mergeCell ref="L207:M207"/>
    <mergeCell ref="N207:O207"/>
    <mergeCell ref="K197:L197"/>
    <mergeCell ref="A205:E205"/>
    <mergeCell ref="L205:M205"/>
    <mergeCell ref="N205:O205"/>
    <mergeCell ref="A204:E204"/>
    <mergeCell ref="L204:M204"/>
    <mergeCell ref="N204:O204"/>
    <mergeCell ref="A198:D198"/>
    <mergeCell ref="K198:L198"/>
    <mergeCell ref="A199:D199"/>
    <mergeCell ref="K199:L199"/>
    <mergeCell ref="A200:H200"/>
    <mergeCell ref="I200:J205"/>
    <mergeCell ref="K200:Q201"/>
    <mergeCell ref="L202:P202"/>
    <mergeCell ref="Q202:Q203"/>
    <mergeCell ref="L203:M203"/>
    <mergeCell ref="N203:O203"/>
    <mergeCell ref="A193:D193"/>
    <mergeCell ref="K193:L193"/>
    <mergeCell ref="A201:E203"/>
    <mergeCell ref="F201:H202"/>
    <mergeCell ref="K202:K203"/>
    <mergeCell ref="A195:D195"/>
    <mergeCell ref="K195:L195"/>
    <mergeCell ref="A196:D196"/>
    <mergeCell ref="K196:L196"/>
    <mergeCell ref="A197:D197"/>
    <mergeCell ref="A194:D194"/>
    <mergeCell ref="K194:L194"/>
    <mergeCell ref="A189:D189"/>
    <mergeCell ref="K189:L189"/>
    <mergeCell ref="A190:D190"/>
    <mergeCell ref="K190:L190"/>
    <mergeCell ref="A191:D191"/>
    <mergeCell ref="K191:L191"/>
    <mergeCell ref="A192:D192"/>
    <mergeCell ref="K192:L192"/>
    <mergeCell ref="A188:D188"/>
    <mergeCell ref="K188:L188"/>
    <mergeCell ref="A181:E181"/>
    <mergeCell ref="L181:M181"/>
    <mergeCell ref="A186:D186"/>
    <mergeCell ref="K186:L186"/>
    <mergeCell ref="A187:D187"/>
    <mergeCell ref="K187:L187"/>
    <mergeCell ref="N181:O181"/>
    <mergeCell ref="A182:H182"/>
    <mergeCell ref="K182:Q183"/>
    <mergeCell ref="A183:D185"/>
    <mergeCell ref="E183:H184"/>
    <mergeCell ref="K184:L185"/>
    <mergeCell ref="M184:P184"/>
    <mergeCell ref="Q184:Q185"/>
    <mergeCell ref="K178:P178"/>
    <mergeCell ref="A179:E179"/>
    <mergeCell ref="L179:M179"/>
    <mergeCell ref="N179:O179"/>
    <mergeCell ref="A180:E180"/>
    <mergeCell ref="L180:M180"/>
    <mergeCell ref="N180:O180"/>
    <mergeCell ref="A178:H178"/>
    <mergeCell ref="A176:E176"/>
    <mergeCell ref="L176:M176"/>
    <mergeCell ref="N176:O176"/>
    <mergeCell ref="A177:E177"/>
    <mergeCell ref="L177:M177"/>
    <mergeCell ref="N177:O177"/>
    <mergeCell ref="A173:E173"/>
    <mergeCell ref="L173:M173"/>
    <mergeCell ref="N173:O173"/>
    <mergeCell ref="A174:H174"/>
    <mergeCell ref="K174:P174"/>
    <mergeCell ref="A175:E175"/>
    <mergeCell ref="L175:M175"/>
    <mergeCell ref="N175:O175"/>
    <mergeCell ref="A170:H170"/>
    <mergeCell ref="K170:P170"/>
    <mergeCell ref="A171:E171"/>
    <mergeCell ref="L171:M171"/>
    <mergeCell ref="N171:O171"/>
    <mergeCell ref="A172:E172"/>
    <mergeCell ref="L172:M172"/>
    <mergeCell ref="N172:O172"/>
    <mergeCell ref="H168:H169"/>
    <mergeCell ref="K168:K169"/>
    <mergeCell ref="L168:P168"/>
    <mergeCell ref="Q168:Q169"/>
    <mergeCell ref="L169:M169"/>
    <mergeCell ref="N169:O169"/>
    <mergeCell ref="A166:E166"/>
    <mergeCell ref="F166:H166"/>
    <mergeCell ref="K166:N166"/>
    <mergeCell ref="O166:P166"/>
    <mergeCell ref="A167:H167"/>
    <mergeCell ref="I167:J173"/>
    <mergeCell ref="K167:Q167"/>
    <mergeCell ref="A168:E169"/>
    <mergeCell ref="F168:F169"/>
    <mergeCell ref="G168:G169"/>
    <mergeCell ref="A164:E164"/>
    <mergeCell ref="F164:H164"/>
    <mergeCell ref="K164:N164"/>
    <mergeCell ref="O164:P164"/>
    <mergeCell ref="A165:E165"/>
    <mergeCell ref="F165:H165"/>
    <mergeCell ref="K165:N165"/>
    <mergeCell ref="O165:P165"/>
    <mergeCell ref="A162:E162"/>
    <mergeCell ref="F162:H162"/>
    <mergeCell ref="K162:N162"/>
    <mergeCell ref="O162:P162"/>
    <mergeCell ref="A163:E163"/>
    <mergeCell ref="F163:H163"/>
    <mergeCell ref="K163:N163"/>
    <mergeCell ref="O163:P163"/>
    <mergeCell ref="A160:E160"/>
    <mergeCell ref="F160:H160"/>
    <mergeCell ref="K160:N160"/>
    <mergeCell ref="O160:P160"/>
    <mergeCell ref="A161:E161"/>
    <mergeCell ref="F161:H161"/>
    <mergeCell ref="K161:N161"/>
    <mergeCell ref="O161:P161"/>
    <mergeCell ref="A158:E158"/>
    <mergeCell ref="F158:H158"/>
    <mergeCell ref="K158:N158"/>
    <mergeCell ref="O158:P158"/>
    <mergeCell ref="A159:E159"/>
    <mergeCell ref="F159:H159"/>
    <mergeCell ref="K159:N159"/>
    <mergeCell ref="O159:P159"/>
    <mergeCell ref="O157:P157"/>
    <mergeCell ref="Q154:Q155"/>
    <mergeCell ref="A156:E156"/>
    <mergeCell ref="F156:H156"/>
    <mergeCell ref="K156:N156"/>
    <mergeCell ref="O156:P156"/>
    <mergeCell ref="F153:H155"/>
    <mergeCell ref="K154:N155"/>
    <mergeCell ref="O154:P155"/>
    <mergeCell ref="B151:D151"/>
    <mergeCell ref="K151:M151"/>
    <mergeCell ref="A157:E157"/>
    <mergeCell ref="F157:H157"/>
    <mergeCell ref="K157:N157"/>
    <mergeCell ref="B148:D148"/>
    <mergeCell ref="K148:M148"/>
    <mergeCell ref="A152:H152"/>
    <mergeCell ref="K152:Q153"/>
    <mergeCell ref="A153:E155"/>
    <mergeCell ref="B150:D150"/>
    <mergeCell ref="K150:M150"/>
    <mergeCell ref="B149:D149"/>
    <mergeCell ref="K149:M149"/>
    <mergeCell ref="B144:D144"/>
    <mergeCell ref="K144:M144"/>
    <mergeCell ref="B145:D145"/>
    <mergeCell ref="K145:M145"/>
    <mergeCell ref="B146:D146"/>
    <mergeCell ref="K146:M146"/>
    <mergeCell ref="B147:D147"/>
    <mergeCell ref="K147:M147"/>
    <mergeCell ref="Q136:Q137"/>
    <mergeCell ref="B138:D138"/>
    <mergeCell ref="K138:M138"/>
    <mergeCell ref="B139:D139"/>
    <mergeCell ref="K139:M139"/>
    <mergeCell ref="H136:H137"/>
    <mergeCell ref="K136:M137"/>
    <mergeCell ref="N136:P136"/>
    <mergeCell ref="B143:D143"/>
    <mergeCell ref="K143:M143"/>
    <mergeCell ref="B140:D140"/>
    <mergeCell ref="K140:M140"/>
    <mergeCell ref="B141:D141"/>
    <mergeCell ref="K141:M141"/>
    <mergeCell ref="B142:D142"/>
    <mergeCell ref="K142:M142"/>
    <mergeCell ref="A134:E134"/>
    <mergeCell ref="L134:M134"/>
    <mergeCell ref="N134:O134"/>
    <mergeCell ref="A135:H135"/>
    <mergeCell ref="I135:J138"/>
    <mergeCell ref="K135:Q135"/>
    <mergeCell ref="A136:D137"/>
    <mergeCell ref="E136:E137"/>
    <mergeCell ref="F136:F137"/>
    <mergeCell ref="G136:G137"/>
    <mergeCell ref="A132:E132"/>
    <mergeCell ref="L132:M132"/>
    <mergeCell ref="N132:O132"/>
    <mergeCell ref="A133:E133"/>
    <mergeCell ref="L133:M133"/>
    <mergeCell ref="N133:O133"/>
    <mergeCell ref="A130:E130"/>
    <mergeCell ref="L130:M130"/>
    <mergeCell ref="N130:O130"/>
    <mergeCell ref="A131:E131"/>
    <mergeCell ref="L131:M131"/>
    <mergeCell ref="N131:O131"/>
    <mergeCell ref="A128:E128"/>
    <mergeCell ref="L128:M128"/>
    <mergeCell ref="N128:O128"/>
    <mergeCell ref="A129:E129"/>
    <mergeCell ref="L129:M129"/>
    <mergeCell ref="N129:O129"/>
    <mergeCell ref="A126:E126"/>
    <mergeCell ref="L126:M126"/>
    <mergeCell ref="N126:O126"/>
    <mergeCell ref="A127:E127"/>
    <mergeCell ref="L127:M127"/>
    <mergeCell ref="N127:O127"/>
    <mergeCell ref="L123:P123"/>
    <mergeCell ref="Q123:Q125"/>
    <mergeCell ref="L124:M124"/>
    <mergeCell ref="L125:M125"/>
    <mergeCell ref="N125:O125"/>
    <mergeCell ref="A120:E120"/>
    <mergeCell ref="K120:M120"/>
    <mergeCell ref="A122:H122"/>
    <mergeCell ref="I122:J125"/>
    <mergeCell ref="K122:Q122"/>
    <mergeCell ref="K117:M117"/>
    <mergeCell ref="A118:E118"/>
    <mergeCell ref="K118:M118"/>
    <mergeCell ref="A123:E125"/>
    <mergeCell ref="F123:F125"/>
    <mergeCell ref="G123:G125"/>
    <mergeCell ref="H123:H125"/>
    <mergeCell ref="K123:K125"/>
    <mergeCell ref="A121:E121"/>
    <mergeCell ref="K121:M121"/>
    <mergeCell ref="A119:E119"/>
    <mergeCell ref="K119:M119"/>
    <mergeCell ref="K112:M112"/>
    <mergeCell ref="A113:E113"/>
    <mergeCell ref="K113:M113"/>
    <mergeCell ref="A114:E114"/>
    <mergeCell ref="K114:M114"/>
    <mergeCell ref="A116:E116"/>
    <mergeCell ref="K116:M116"/>
    <mergeCell ref="A117:E117"/>
    <mergeCell ref="K107:M107"/>
    <mergeCell ref="A108:E108"/>
    <mergeCell ref="K108:M108"/>
    <mergeCell ref="A115:E115"/>
    <mergeCell ref="K115:M115"/>
    <mergeCell ref="A110:E110"/>
    <mergeCell ref="K110:M110"/>
    <mergeCell ref="A111:E111"/>
    <mergeCell ref="K111:M111"/>
    <mergeCell ref="A112:E112"/>
    <mergeCell ref="A109:E109"/>
    <mergeCell ref="K109:M109"/>
    <mergeCell ref="A104:E104"/>
    <mergeCell ref="I104:J105"/>
    <mergeCell ref="K104:M104"/>
    <mergeCell ref="A105:E105"/>
    <mergeCell ref="K105:M105"/>
    <mergeCell ref="A106:E106"/>
    <mergeCell ref="K106:M106"/>
    <mergeCell ref="A107:E107"/>
    <mergeCell ref="Q99:Q100"/>
    <mergeCell ref="A101:E101"/>
    <mergeCell ref="K101:M101"/>
    <mergeCell ref="A102:E102"/>
    <mergeCell ref="K102:M102"/>
    <mergeCell ref="K99:M100"/>
    <mergeCell ref="N99:P99"/>
    <mergeCell ref="A103:E103"/>
    <mergeCell ref="K103:M103"/>
    <mergeCell ref="Q92:Q93"/>
    <mergeCell ref="A98:H98"/>
    <mergeCell ref="I98:J101"/>
    <mergeCell ref="K98:Q98"/>
    <mergeCell ref="A99:E100"/>
    <mergeCell ref="F99:F100"/>
    <mergeCell ref="G99:G100"/>
    <mergeCell ref="H99:H100"/>
    <mergeCell ref="H8:H9"/>
    <mergeCell ref="K8:K9"/>
    <mergeCell ref="L8:P8"/>
    <mergeCell ref="E92:E93"/>
    <mergeCell ref="F92:F93"/>
    <mergeCell ref="G92:G93"/>
    <mergeCell ref="H92:H93"/>
    <mergeCell ref="A91:H91"/>
    <mergeCell ref="I91:J96"/>
    <mergeCell ref="K91:Q91"/>
    <mergeCell ref="A92:B93"/>
    <mergeCell ref="C92:C93"/>
    <mergeCell ref="D92:D93"/>
    <mergeCell ref="K92:K93"/>
    <mergeCell ref="L92:P92"/>
    <mergeCell ref="I6:J11"/>
    <mergeCell ref="K6:Q6"/>
    <mergeCell ref="K7:Q7"/>
    <mergeCell ref="A8:B9"/>
    <mergeCell ref="C8:C9"/>
    <mergeCell ref="D8:D9"/>
    <mergeCell ref="E8:E9"/>
    <mergeCell ref="F8:F9"/>
    <mergeCell ref="G8:G9"/>
    <mergeCell ref="Q8:Q9"/>
    <mergeCell ref="B1:C1"/>
    <mergeCell ref="D1:E1"/>
    <mergeCell ref="F1:H1"/>
    <mergeCell ref="A6:H7"/>
    <mergeCell ref="A5:H5"/>
    <mergeCell ref="L5:Q5"/>
    <mergeCell ref="I1:J1"/>
    <mergeCell ref="A4:H4"/>
    <mergeCell ref="L4:Q4"/>
    <mergeCell ref="L1:Q1"/>
    <mergeCell ref="A2:H2"/>
    <mergeCell ref="L2:Q2"/>
    <mergeCell ref="A3:H3"/>
    <mergeCell ref="L3:Q3"/>
  </mergeCells>
  <hyperlinks>
    <hyperlink ref="D1:E1" location="'прайс 2015 опт'!R1C1" display="прайс опт"/>
    <hyperlink ref="F1:G1" location="'прайс 2015 крупный опт'!R1C1" display="прайс крупный опт"/>
    <hyperlink ref="A1" location="СОТРУДНИЧЕСТВО!R1C1" display="сотрудничество"/>
    <hyperlink ref="B1:C1" location="'прайс 2015 розница'!R1C1" display="прайс розница"/>
  </hyperlinks>
  <printOptions/>
  <pageMargins left="0.25" right="0.25" top="0.75" bottom="0.75" header="0.3" footer="0.3"/>
  <pageSetup horizontalDpi="600" verticalDpi="600" orientation="portrait" paperSize="9" scale="64" r:id="rId2"/>
  <rowBreaks count="1" manualBreakCount="1">
    <brk id="90" max="16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1949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213" sqref="A213:IV213"/>
    </sheetView>
  </sheetViews>
  <sheetFormatPr defaultColWidth="11.421875" defaultRowHeight="12.75"/>
  <cols>
    <col min="1" max="1" width="28.28125" style="25" customWidth="1"/>
    <col min="2" max="2" width="22.140625" style="25" customWidth="1"/>
    <col min="3" max="3" width="14.140625" style="25" customWidth="1"/>
    <col min="4" max="4" width="9.7109375" style="25" customWidth="1"/>
    <col min="5" max="5" width="11.28125" style="25" customWidth="1"/>
    <col min="6" max="6" width="10.57421875" style="25" customWidth="1"/>
    <col min="7" max="7" width="10.7109375" style="25" customWidth="1"/>
    <col min="8" max="8" width="10.421875" style="25" customWidth="1"/>
    <col min="9" max="9" width="12.7109375" style="25" customWidth="1"/>
    <col min="10" max="10" width="18.28125" style="25" customWidth="1"/>
    <col min="11" max="11" width="35.00390625" style="25" customWidth="1"/>
    <col min="12" max="15" width="10.7109375" style="25" customWidth="1"/>
    <col min="16" max="16" width="17.140625" style="25" customWidth="1"/>
    <col min="17" max="17" width="23.00390625" style="25" customWidth="1"/>
    <col min="18" max="18" width="11.421875" style="65" customWidth="1"/>
    <col min="19" max="19" width="11.421875" style="25" customWidth="1"/>
    <col min="20" max="16384" width="11.421875" style="25" customWidth="1"/>
  </cols>
  <sheetData>
    <row r="1" spans="1:20" ht="24.75" customHeight="1" thickBot="1">
      <c r="A1" s="214" t="s">
        <v>596</v>
      </c>
      <c r="B1" s="585" t="s">
        <v>591</v>
      </c>
      <c r="C1" s="585"/>
      <c r="D1" s="277" t="s">
        <v>593</v>
      </c>
      <c r="E1" s="278"/>
      <c r="F1" s="257" t="s">
        <v>594</v>
      </c>
      <c r="G1" s="258"/>
      <c r="H1" s="258"/>
      <c r="I1" s="259" t="s">
        <v>607</v>
      </c>
      <c r="J1" s="260"/>
      <c r="K1" s="201" t="s">
        <v>167</v>
      </c>
      <c r="L1" s="261">
        <f>SUM(Q10:Q90)+SUM(Q94:Q97)+SUM(Q101:Q121)+SUM(Q126:Q134)+SUM(Q138:Q151)+SUM(Q156:Q166)+SUM(Q171:Q173)+SUM(Q204:Q209)+SUM(Q218:Q225)+SUM(Q272:Q301)+SUM(Q307:Q308)+SUM(Q310:Q314)+SUM(Q362:Q366)+SUM(Q233:Q267)+SUM(Q175:Q177)+SUM(Q179:Q181)+SUM(Q186:Q199)+SUM(Q211:Q212)+SUM(Q227:Q228)+SUM(Q319:Q341)+SUM(Q346:Q357)+SUM(Q371:Q381)</f>
        <v>0</v>
      </c>
      <c r="M1" s="262"/>
      <c r="N1" s="262"/>
      <c r="O1" s="262"/>
      <c r="P1" s="262"/>
      <c r="Q1" s="263"/>
      <c r="R1" s="212">
        <v>50</v>
      </c>
      <c r="S1" s="213">
        <v>71</v>
      </c>
      <c r="T1" s="213">
        <v>90</v>
      </c>
    </row>
    <row r="2" spans="1:18" ht="18.75" customHeight="1">
      <c r="A2" s="584" t="s">
        <v>109</v>
      </c>
      <c r="B2" s="266"/>
      <c r="C2" s="266"/>
      <c r="D2" s="266"/>
      <c r="E2" s="266"/>
      <c r="F2" s="266"/>
      <c r="G2" s="266"/>
      <c r="H2" s="266"/>
      <c r="I2" s="66"/>
      <c r="J2" s="66"/>
      <c r="K2" s="67" t="s">
        <v>98</v>
      </c>
      <c r="L2" s="267"/>
      <c r="M2" s="268"/>
      <c r="N2" s="268"/>
      <c r="O2" s="268"/>
      <c r="P2" s="268"/>
      <c r="Q2" s="269"/>
      <c r="R2" s="202"/>
    </row>
    <row r="3" spans="1:18" ht="20.25" customHeight="1">
      <c r="A3" s="270" t="s">
        <v>110</v>
      </c>
      <c r="B3" s="271"/>
      <c r="C3" s="271"/>
      <c r="D3" s="271"/>
      <c r="E3" s="271"/>
      <c r="F3" s="271"/>
      <c r="G3" s="271"/>
      <c r="H3" s="271"/>
      <c r="I3" s="66"/>
      <c r="J3" s="66"/>
      <c r="K3" s="69" t="s">
        <v>99</v>
      </c>
      <c r="L3" s="272"/>
      <c r="M3" s="273"/>
      <c r="N3" s="273"/>
      <c r="O3" s="273"/>
      <c r="P3" s="273"/>
      <c r="Q3" s="274"/>
      <c r="R3" s="68"/>
    </row>
    <row r="4" spans="1:18" ht="20.25" customHeight="1">
      <c r="A4" s="275" t="s">
        <v>165</v>
      </c>
      <c r="B4" s="276"/>
      <c r="C4" s="276"/>
      <c r="D4" s="276"/>
      <c r="E4" s="276"/>
      <c r="F4" s="276"/>
      <c r="G4" s="276"/>
      <c r="H4" s="276"/>
      <c r="I4" s="66"/>
      <c r="J4" s="66"/>
      <c r="K4" s="69" t="s">
        <v>100</v>
      </c>
      <c r="L4" s="272"/>
      <c r="M4" s="273"/>
      <c r="N4" s="273"/>
      <c r="O4" s="273"/>
      <c r="P4" s="273"/>
      <c r="Q4" s="274"/>
      <c r="R4" s="68"/>
    </row>
    <row r="5" spans="1:18" ht="21.75" customHeight="1" thickBot="1">
      <c r="A5" s="253" t="s">
        <v>164</v>
      </c>
      <c r="B5" s="253"/>
      <c r="C5" s="253"/>
      <c r="D5" s="253"/>
      <c r="E5" s="253"/>
      <c r="F5" s="253"/>
      <c r="G5" s="253"/>
      <c r="H5" s="253"/>
      <c r="I5" s="66"/>
      <c r="J5" s="66"/>
      <c r="K5" s="70" t="s">
        <v>101</v>
      </c>
      <c r="L5" s="254"/>
      <c r="M5" s="255"/>
      <c r="N5" s="255"/>
      <c r="O5" s="255"/>
      <c r="P5" s="255"/>
      <c r="Q5" s="256"/>
      <c r="R5" s="71"/>
    </row>
    <row r="6" spans="1:18" ht="25.5" customHeight="1" thickBot="1">
      <c r="A6" s="281" t="s">
        <v>487</v>
      </c>
      <c r="B6" s="282"/>
      <c r="C6" s="282"/>
      <c r="D6" s="282"/>
      <c r="E6" s="282"/>
      <c r="F6" s="282"/>
      <c r="G6" s="282"/>
      <c r="H6" s="282"/>
      <c r="I6" s="285" t="s">
        <v>614</v>
      </c>
      <c r="J6" s="286"/>
      <c r="K6" s="292" t="s">
        <v>63</v>
      </c>
      <c r="L6" s="293"/>
      <c r="M6" s="293"/>
      <c r="N6" s="293"/>
      <c r="O6" s="293"/>
      <c r="P6" s="293"/>
      <c r="Q6" s="294"/>
      <c r="R6" s="68"/>
    </row>
    <row r="7" spans="1:18" ht="18" customHeight="1" thickBot="1">
      <c r="A7" s="283"/>
      <c r="B7" s="284"/>
      <c r="C7" s="284"/>
      <c r="D7" s="284"/>
      <c r="E7" s="284"/>
      <c r="F7" s="284"/>
      <c r="G7" s="284"/>
      <c r="H7" s="284"/>
      <c r="I7" s="287"/>
      <c r="J7" s="288"/>
      <c r="K7" s="292" t="s">
        <v>108</v>
      </c>
      <c r="L7" s="295"/>
      <c r="M7" s="295"/>
      <c r="N7" s="295"/>
      <c r="O7" s="295"/>
      <c r="P7" s="295"/>
      <c r="Q7" s="294"/>
      <c r="R7" s="68"/>
    </row>
    <row r="8" spans="1:18" ht="15" customHeight="1">
      <c r="A8" s="296" t="s">
        <v>21</v>
      </c>
      <c r="B8" s="297"/>
      <c r="C8" s="300" t="s">
        <v>62</v>
      </c>
      <c r="D8" s="302" t="s">
        <v>156</v>
      </c>
      <c r="E8" s="304" t="s">
        <v>157</v>
      </c>
      <c r="F8" s="304" t="s">
        <v>158</v>
      </c>
      <c r="G8" s="306" t="s">
        <v>159</v>
      </c>
      <c r="H8" s="310" t="s">
        <v>166</v>
      </c>
      <c r="I8" s="287"/>
      <c r="J8" s="288"/>
      <c r="K8" s="312" t="s">
        <v>21</v>
      </c>
      <c r="L8" s="314" t="s">
        <v>64</v>
      </c>
      <c r="M8" s="315"/>
      <c r="N8" s="315"/>
      <c r="O8" s="315"/>
      <c r="P8" s="316"/>
      <c r="Q8" s="308" t="s">
        <v>65</v>
      </c>
      <c r="R8" s="72"/>
    </row>
    <row r="9" spans="1:18" ht="39.75" customHeight="1" thickBot="1">
      <c r="A9" s="298"/>
      <c r="B9" s="299"/>
      <c r="C9" s="301"/>
      <c r="D9" s="303"/>
      <c r="E9" s="305"/>
      <c r="F9" s="305"/>
      <c r="G9" s="307"/>
      <c r="H9" s="311"/>
      <c r="I9" s="287"/>
      <c r="J9" s="288"/>
      <c r="K9" s="313"/>
      <c r="L9" s="73">
        <v>2</v>
      </c>
      <c r="M9" s="74">
        <v>6</v>
      </c>
      <c r="N9" s="74">
        <v>12</v>
      </c>
      <c r="O9" s="74">
        <v>50</v>
      </c>
      <c r="P9" s="75" t="s">
        <v>166</v>
      </c>
      <c r="Q9" s="309"/>
      <c r="R9" s="68"/>
    </row>
    <row r="10" spans="1:21" s="83" customFormat="1" ht="19.5" customHeight="1">
      <c r="A10" s="76" t="s">
        <v>90</v>
      </c>
      <c r="B10" s="77" t="s">
        <v>272</v>
      </c>
      <c r="C10" s="78" t="s">
        <v>96</v>
      </c>
      <c r="D10" s="203">
        <f>ROUND('прайс 2015 розница'!D10*ВЫСОК%,0.1)</f>
        <v>150</v>
      </c>
      <c r="E10" s="204">
        <f>ROUND('прайс 2015 розница'!E10*ВЫСОК%,0.1)</f>
        <v>365</v>
      </c>
      <c r="F10" s="204">
        <f>ROUND('прайс 2015 розница'!F10*ВЫСОК%,0.1)</f>
        <v>660</v>
      </c>
      <c r="G10" s="204">
        <f>ROUND('прайс 2015 розница'!G10*ВЫСОК%,0.1)</f>
        <v>1585</v>
      </c>
      <c r="H10" s="205">
        <f>'прайс 2015 розница'!H10/2</f>
        <v>31.7</v>
      </c>
      <c r="I10" s="289"/>
      <c r="J10" s="288"/>
      <c r="K10" s="81" t="s">
        <v>90</v>
      </c>
      <c r="L10" s="40"/>
      <c r="M10" s="41"/>
      <c r="N10" s="41"/>
      <c r="O10" s="41"/>
      <c r="P10" s="42"/>
      <c r="Q10" s="17">
        <f>SUM(D10*L10+E10*M10+F10*N10+G10*O10+(H10*P10-IF(AND(51&lt;=P10,P10&lt;99),P10*H10*1%,IF(AND(100&lt;=P10,P10&lt;299),P10*H10*2%,IF(AND(300&lt;=P10,P10&lt;499),P10*H10*3%,IF(AND(500&lt;=P10,P10&lt;999),P10*H10*4%,IF(P10&gt;=1000,P10*H10*5%,0)))))))</f>
        <v>0</v>
      </c>
      <c r="R10" s="82"/>
      <c r="S10" s="82"/>
      <c r="T10" s="82"/>
      <c r="U10" s="82"/>
    </row>
    <row r="11" spans="1:21" s="90" customFormat="1" ht="19.5" customHeight="1" thickBot="1">
      <c r="A11" s="84" t="s">
        <v>94</v>
      </c>
      <c r="B11" s="85" t="s">
        <v>271</v>
      </c>
      <c r="C11" s="86" t="s">
        <v>52</v>
      </c>
      <c r="D11" s="94">
        <f>ROUND('прайс 2015 розница'!D11*ВЫСОК%,0.1)</f>
        <v>60</v>
      </c>
      <c r="E11" s="95">
        <f>ROUND('прайс 2015 розница'!E11*ВЫСОК%,0.1)</f>
        <v>150</v>
      </c>
      <c r="F11" s="95">
        <f>ROUND('прайс 2015 розница'!F11*ВЫСОК%,0.1)</f>
        <v>270</v>
      </c>
      <c r="G11" s="95">
        <f>ROUND('прайс 2015 розница'!G11*ВЫСОК%,0.1)</f>
        <v>650</v>
      </c>
      <c r="H11" s="206">
        <f>'прайс 2015 розница'!H11/2</f>
        <v>13</v>
      </c>
      <c r="I11" s="290"/>
      <c r="J11" s="291"/>
      <c r="K11" s="88" t="s">
        <v>94</v>
      </c>
      <c r="L11" s="43"/>
      <c r="M11" s="38"/>
      <c r="N11" s="38"/>
      <c r="O11" s="2"/>
      <c r="P11" s="44"/>
      <c r="Q11" s="17">
        <f aca="true" t="shared" si="0" ref="Q11:Q74">SUM(D11*L11+E11*M11+F11*N11+G11*O11+(H11*P11-IF(AND(51&lt;=P11,P11&lt;99),P11*H11*1%,IF(AND(100&lt;=P11,P11&lt;299),P11*H11*2%,IF(AND(300&lt;=P11,P11&lt;499),P11*H11*3%,IF(AND(500&lt;=P11,P11&lt;999),P11*H11*4%,IF(P11&gt;=1000,P11*H11*5%,0)))))))</f>
        <v>0</v>
      </c>
      <c r="R11" s="82"/>
      <c r="S11" s="82"/>
      <c r="T11" s="82"/>
      <c r="U11" s="82"/>
    </row>
    <row r="12" spans="1:21" s="83" customFormat="1" ht="19.5" customHeight="1">
      <c r="A12" s="91" t="s">
        <v>154</v>
      </c>
      <c r="B12" s="92" t="s">
        <v>270</v>
      </c>
      <c r="C12" s="93" t="s">
        <v>24</v>
      </c>
      <c r="D12" s="94">
        <f>ROUND('прайс 2015 розница'!D12*ВЫСОК%,0.1)</f>
        <v>45</v>
      </c>
      <c r="E12" s="95">
        <f>ROUND('прайс 2015 розница'!E12*ВЫСОК%,0.1)</f>
        <v>110</v>
      </c>
      <c r="F12" s="95">
        <f>ROUND('прайс 2015 розница'!F12*ВЫСОК%,0.1)</f>
        <v>200</v>
      </c>
      <c r="G12" s="95">
        <f>ROUND('прайс 2015 розница'!G12*ВЫСОК%,0.1)</f>
        <v>480</v>
      </c>
      <c r="H12" s="206">
        <f>'прайс 2015 розница'!H12/2</f>
        <v>9.6</v>
      </c>
      <c r="I12" s="96"/>
      <c r="J12" s="96"/>
      <c r="K12" s="97" t="s">
        <v>154</v>
      </c>
      <c r="L12" s="45"/>
      <c r="M12" s="46"/>
      <c r="N12" s="46"/>
      <c r="O12" s="46"/>
      <c r="P12" s="42"/>
      <c r="Q12" s="17">
        <f t="shared" si="0"/>
        <v>0</v>
      </c>
      <c r="R12" s="82"/>
      <c r="S12" s="82"/>
      <c r="T12" s="82"/>
      <c r="U12" s="82"/>
    </row>
    <row r="13" spans="1:21" s="90" customFormat="1" ht="19.5" customHeight="1">
      <c r="A13" s="98" t="s">
        <v>121</v>
      </c>
      <c r="B13" s="99" t="s">
        <v>269</v>
      </c>
      <c r="C13" s="86" t="s">
        <v>25</v>
      </c>
      <c r="D13" s="94">
        <f>ROUND('прайс 2015 розница'!D13*ВЫСОК%,0.1)</f>
        <v>40</v>
      </c>
      <c r="E13" s="95">
        <f>ROUND('прайс 2015 розница'!E13*ВЫСОК%,0.1)</f>
        <v>95</v>
      </c>
      <c r="F13" s="95">
        <f>ROUND('прайс 2015 розница'!F13*ВЫСОК%,0.1)</f>
        <v>175</v>
      </c>
      <c r="G13" s="95">
        <f>ROUND('прайс 2015 розница'!G13*ВЫСОК%,0.1)</f>
        <v>420</v>
      </c>
      <c r="H13" s="206">
        <f>'прайс 2015 розница'!H13/2</f>
        <v>8.4</v>
      </c>
      <c r="I13" s="102"/>
      <c r="J13" s="102"/>
      <c r="K13" s="103" t="s">
        <v>121</v>
      </c>
      <c r="L13" s="47"/>
      <c r="M13" s="2"/>
      <c r="N13" s="2"/>
      <c r="O13" s="2"/>
      <c r="P13" s="44"/>
      <c r="Q13" s="17">
        <f t="shared" si="0"/>
        <v>0</v>
      </c>
      <c r="R13" s="82"/>
      <c r="S13" s="82"/>
      <c r="T13" s="82"/>
      <c r="U13" s="82"/>
    </row>
    <row r="14" spans="1:21" s="90" customFormat="1" ht="19.5" customHeight="1">
      <c r="A14" s="98" t="s">
        <v>0</v>
      </c>
      <c r="B14" s="99" t="s">
        <v>268</v>
      </c>
      <c r="C14" s="86" t="s">
        <v>26</v>
      </c>
      <c r="D14" s="94">
        <f>ROUND('прайс 2015 розница'!D14*ВЫСОК%,0.1)</f>
        <v>120</v>
      </c>
      <c r="E14" s="95">
        <f>ROUND('прайс 2015 розница'!E14*ВЫСОК%,0.1)</f>
        <v>290</v>
      </c>
      <c r="F14" s="95">
        <f>ROUND('прайс 2015 розница'!F14*ВЫСОК%,0.1)</f>
        <v>525</v>
      </c>
      <c r="G14" s="95">
        <f>ROUND('прайс 2015 розница'!G14*ВЫСОК%,0.1)</f>
        <v>1260</v>
      </c>
      <c r="H14" s="206">
        <f>'прайс 2015 розница'!H14/2</f>
        <v>25.2</v>
      </c>
      <c r="I14" s="102"/>
      <c r="J14" s="102"/>
      <c r="K14" s="103" t="s">
        <v>0</v>
      </c>
      <c r="L14" s="47"/>
      <c r="M14" s="2"/>
      <c r="N14" s="2"/>
      <c r="O14" s="2"/>
      <c r="P14" s="44"/>
      <c r="Q14" s="17">
        <f t="shared" si="0"/>
        <v>0</v>
      </c>
      <c r="R14" s="82"/>
      <c r="S14" s="82"/>
      <c r="T14" s="82"/>
      <c r="U14" s="82"/>
    </row>
    <row r="15" spans="1:21" s="90" customFormat="1" ht="19.5" customHeight="1">
      <c r="A15" s="98" t="s">
        <v>42</v>
      </c>
      <c r="B15" s="99" t="s">
        <v>267</v>
      </c>
      <c r="C15" s="86" t="s">
        <v>32</v>
      </c>
      <c r="D15" s="94">
        <f>ROUND('прайс 2015 розница'!D15*ВЫСОК%,0.1)</f>
        <v>140</v>
      </c>
      <c r="E15" s="95">
        <f>ROUND('прайс 2015 розница'!E15*ВЫСОК%,0.1)</f>
        <v>340</v>
      </c>
      <c r="F15" s="95">
        <f>ROUND('прайс 2015 розница'!F15*ВЫСОК%,0.1)</f>
        <v>615</v>
      </c>
      <c r="G15" s="95">
        <f>ROUND('прайс 2015 розница'!G15*ВЫСОК%,0.1)</f>
        <v>1480</v>
      </c>
      <c r="H15" s="206">
        <f>'прайс 2015 розница'!H15/2</f>
        <v>29.6</v>
      </c>
      <c r="I15" s="104"/>
      <c r="J15" s="104"/>
      <c r="K15" s="103" t="s">
        <v>42</v>
      </c>
      <c r="L15" s="47"/>
      <c r="M15" s="2"/>
      <c r="N15" s="2"/>
      <c r="O15" s="2"/>
      <c r="P15" s="44"/>
      <c r="Q15" s="17">
        <f t="shared" si="0"/>
        <v>0</v>
      </c>
      <c r="R15" s="82"/>
      <c r="S15" s="82"/>
      <c r="T15" s="82"/>
      <c r="U15" s="82"/>
    </row>
    <row r="16" spans="1:21" s="83" customFormat="1" ht="19.5" customHeight="1">
      <c r="A16" s="91" t="s">
        <v>1</v>
      </c>
      <c r="B16" s="92" t="s">
        <v>266</v>
      </c>
      <c r="C16" s="105" t="s">
        <v>25</v>
      </c>
      <c r="D16" s="94">
        <f>ROUND('прайс 2015 розница'!D16*ВЫСОК%,0.1)</f>
        <v>80</v>
      </c>
      <c r="E16" s="95">
        <f>ROUND('прайс 2015 розница'!E16*ВЫСОК%,0.1)</f>
        <v>200</v>
      </c>
      <c r="F16" s="95">
        <f>ROUND('прайс 2015 розница'!F16*ВЫСОК%,0.1)</f>
        <v>360</v>
      </c>
      <c r="G16" s="95">
        <f>ROUND('прайс 2015 розница'!G16*ВЫСОК%,0.1)</f>
        <v>865</v>
      </c>
      <c r="H16" s="206">
        <f>'прайс 2015 розница'!H16/2</f>
        <v>17.3</v>
      </c>
      <c r="I16" s="96"/>
      <c r="J16" s="96"/>
      <c r="K16" s="106" t="s">
        <v>1</v>
      </c>
      <c r="L16" s="45"/>
      <c r="M16" s="46"/>
      <c r="N16" s="46"/>
      <c r="O16" s="46"/>
      <c r="P16" s="42"/>
      <c r="Q16" s="17">
        <f t="shared" si="0"/>
        <v>0</v>
      </c>
      <c r="R16" s="82"/>
      <c r="S16" s="82"/>
      <c r="T16" s="82"/>
      <c r="U16" s="82"/>
    </row>
    <row r="17" spans="1:21" s="90" customFormat="1" ht="19.5" customHeight="1">
      <c r="A17" s="98" t="s">
        <v>177</v>
      </c>
      <c r="B17" s="99" t="s">
        <v>273</v>
      </c>
      <c r="C17" s="86" t="s">
        <v>306</v>
      </c>
      <c r="D17" s="94">
        <f>ROUND('прайс 2015 розница'!D17*ВЫСОК%,0.1)</f>
        <v>75</v>
      </c>
      <c r="E17" s="95">
        <f>ROUND('прайс 2015 розница'!E17*ВЫСОК%,0.1)</f>
        <v>185</v>
      </c>
      <c r="F17" s="95">
        <f>ROUND('прайс 2015 розница'!F17*ВЫСОК%,0.1)</f>
        <v>335</v>
      </c>
      <c r="G17" s="95">
        <f>ROUND('прайс 2015 розница'!G17*ВЫСОК%,0.1)</f>
        <v>805</v>
      </c>
      <c r="H17" s="206">
        <f>'прайс 2015 розница'!H17/2</f>
        <v>16.1</v>
      </c>
      <c r="I17" s="104"/>
      <c r="J17" s="104"/>
      <c r="K17" s="103" t="s">
        <v>177</v>
      </c>
      <c r="L17" s="47"/>
      <c r="M17" s="2"/>
      <c r="N17" s="2"/>
      <c r="O17" s="2"/>
      <c r="P17" s="44"/>
      <c r="Q17" s="17">
        <f t="shared" si="0"/>
        <v>0</v>
      </c>
      <c r="R17" s="82"/>
      <c r="S17" s="82"/>
      <c r="T17" s="82"/>
      <c r="U17" s="82"/>
    </row>
    <row r="18" spans="1:21" s="111" customFormat="1" ht="19.5" customHeight="1">
      <c r="A18" s="107" t="s">
        <v>20</v>
      </c>
      <c r="B18" s="108" t="s">
        <v>265</v>
      </c>
      <c r="C18" s="109" t="s">
        <v>297</v>
      </c>
      <c r="D18" s="94">
        <f>ROUND('прайс 2015 розница'!D18*ВЫСОК%,0.1)</f>
        <v>185</v>
      </c>
      <c r="E18" s="95">
        <f>ROUND('прайс 2015 розница'!E18*ВЫСОК%,0.1)</f>
        <v>460</v>
      </c>
      <c r="F18" s="95">
        <f>ROUND('прайс 2015 розница'!F18*ВЫСОК%,0.1)</f>
        <v>830</v>
      </c>
      <c r="G18" s="95">
        <f>ROUND('прайс 2015 розница'!G18*ВЫСОК%,0.1)</f>
        <v>1995</v>
      </c>
      <c r="H18" s="206">
        <f>'прайс 2015 розница'!H18/2</f>
        <v>39.9</v>
      </c>
      <c r="I18" s="102"/>
      <c r="J18" s="102"/>
      <c r="K18" s="110" t="s">
        <v>20</v>
      </c>
      <c r="L18" s="48"/>
      <c r="M18" s="49"/>
      <c r="N18" s="49"/>
      <c r="O18" s="49"/>
      <c r="P18" s="42"/>
      <c r="Q18" s="17">
        <f t="shared" si="0"/>
        <v>0</v>
      </c>
      <c r="R18" s="82"/>
      <c r="S18" s="82"/>
      <c r="T18" s="82"/>
      <c r="U18" s="82"/>
    </row>
    <row r="19" spans="1:21" s="90" customFormat="1" ht="19.5" customHeight="1">
      <c r="A19" s="98" t="s">
        <v>175</v>
      </c>
      <c r="B19" s="99" t="s">
        <v>274</v>
      </c>
      <c r="C19" s="86" t="s">
        <v>275</v>
      </c>
      <c r="D19" s="94">
        <f>ROUND('прайс 2015 розница'!D19*ВЫСОК%,0.1)</f>
        <v>50</v>
      </c>
      <c r="E19" s="95">
        <f>ROUND('прайс 2015 розница'!E19*ВЫСОК%,0.1)</f>
        <v>125</v>
      </c>
      <c r="F19" s="95">
        <f>ROUND('прайс 2015 розница'!F19*ВЫСОК%,0.1)</f>
        <v>225</v>
      </c>
      <c r="G19" s="95">
        <f>ROUND('прайс 2015 розница'!G19*ВЫСОК%,0.1)</f>
        <v>540</v>
      </c>
      <c r="H19" s="206">
        <f>'прайс 2015 розница'!H19/2</f>
        <v>10.8</v>
      </c>
      <c r="I19" s="104"/>
      <c r="J19" s="104"/>
      <c r="K19" s="103" t="s">
        <v>175</v>
      </c>
      <c r="L19" s="47"/>
      <c r="M19" s="2"/>
      <c r="N19" s="2"/>
      <c r="O19" s="2"/>
      <c r="P19" s="44"/>
      <c r="Q19" s="17">
        <f t="shared" si="0"/>
        <v>0</v>
      </c>
      <c r="R19" s="82"/>
      <c r="S19" s="82"/>
      <c r="T19" s="82"/>
      <c r="U19" s="82"/>
    </row>
    <row r="20" spans="1:21" s="90" customFormat="1" ht="19.5" customHeight="1">
      <c r="A20" s="98" t="s">
        <v>169</v>
      </c>
      <c r="B20" s="99" t="s">
        <v>264</v>
      </c>
      <c r="C20" s="86" t="s">
        <v>27</v>
      </c>
      <c r="D20" s="94">
        <f>ROUND('прайс 2015 розница'!D20*ВЫСОК%,0.1)</f>
        <v>45</v>
      </c>
      <c r="E20" s="95">
        <f>ROUND('прайс 2015 розница'!E20*ВЫСОК%,0.1)</f>
        <v>110</v>
      </c>
      <c r="F20" s="95">
        <f>ROUND('прайс 2015 розница'!F20*ВЫСОК%,0.1)</f>
        <v>200</v>
      </c>
      <c r="G20" s="95">
        <f>ROUND('прайс 2015 розница'!G20*ВЫСОК%,0.1)</f>
        <v>480</v>
      </c>
      <c r="H20" s="206">
        <f>'прайс 2015 розница'!H20/2</f>
        <v>9.6</v>
      </c>
      <c r="I20" s="104"/>
      <c r="J20" s="104"/>
      <c r="K20" s="103" t="s">
        <v>169</v>
      </c>
      <c r="L20" s="47"/>
      <c r="M20" s="2"/>
      <c r="N20" s="2"/>
      <c r="O20" s="2"/>
      <c r="P20" s="44"/>
      <c r="Q20" s="17">
        <f t="shared" si="0"/>
        <v>0</v>
      </c>
      <c r="R20" s="82"/>
      <c r="S20" s="82"/>
      <c r="T20" s="82"/>
      <c r="U20" s="82"/>
    </row>
    <row r="21" spans="1:21" s="90" customFormat="1" ht="19.5" customHeight="1">
      <c r="A21" s="98" t="s">
        <v>526</v>
      </c>
      <c r="B21" s="99" t="s">
        <v>264</v>
      </c>
      <c r="C21" s="86" t="s">
        <v>27</v>
      </c>
      <c r="D21" s="94">
        <f>ROUND('прайс 2015 розница'!D21*ВЫСОК%,0.1)</f>
        <v>60</v>
      </c>
      <c r="E21" s="95">
        <f>ROUND('прайс 2015 розница'!E21*ВЫСОК%,0.1)</f>
        <v>150</v>
      </c>
      <c r="F21" s="95">
        <f>ROUND('прайс 2015 розница'!F21*ВЫСОК%,0.1)</f>
        <v>270</v>
      </c>
      <c r="G21" s="95">
        <f>ROUND('прайс 2015 розница'!G21*ВЫСОК%,0.1)</f>
        <v>650</v>
      </c>
      <c r="H21" s="206">
        <f>'прайс 2015 розница'!H21/2</f>
        <v>13</v>
      </c>
      <c r="I21" s="102"/>
      <c r="J21" s="102"/>
      <c r="K21" s="103" t="s">
        <v>526</v>
      </c>
      <c r="L21" s="47"/>
      <c r="M21" s="2"/>
      <c r="N21" s="2"/>
      <c r="O21" s="2"/>
      <c r="P21" s="44"/>
      <c r="Q21" s="17">
        <f t="shared" si="0"/>
        <v>0</v>
      </c>
      <c r="R21" s="82"/>
      <c r="S21" s="82"/>
      <c r="T21" s="82"/>
      <c r="U21" s="82"/>
    </row>
    <row r="22" spans="1:21" s="111" customFormat="1" ht="19.5" customHeight="1">
      <c r="A22" s="107" t="s">
        <v>7</v>
      </c>
      <c r="B22" s="108" t="s">
        <v>263</v>
      </c>
      <c r="C22" s="109" t="s">
        <v>28</v>
      </c>
      <c r="D22" s="94">
        <f>ROUND('прайс 2015 розница'!D22*ВЫСОК%,0.1)</f>
        <v>80</v>
      </c>
      <c r="E22" s="95">
        <f>ROUND('прайс 2015 розница'!E22*ВЫСОК%,0.1)</f>
        <v>200</v>
      </c>
      <c r="F22" s="95">
        <f>ROUND('прайс 2015 розница'!F22*ВЫСОК%,0.1)</f>
        <v>360</v>
      </c>
      <c r="G22" s="95">
        <f>ROUND('прайс 2015 розница'!G22*ВЫСОК%,0.1)</f>
        <v>865</v>
      </c>
      <c r="H22" s="206">
        <f>'прайс 2015 розница'!H22/2</f>
        <v>17.3</v>
      </c>
      <c r="I22" s="102"/>
      <c r="J22" s="102"/>
      <c r="K22" s="110" t="s">
        <v>7</v>
      </c>
      <c r="L22" s="48"/>
      <c r="M22" s="49"/>
      <c r="N22" s="49"/>
      <c r="O22" s="49"/>
      <c r="P22" s="42"/>
      <c r="Q22" s="17">
        <f t="shared" si="0"/>
        <v>0</v>
      </c>
      <c r="R22" s="82"/>
      <c r="S22" s="82"/>
      <c r="T22" s="82"/>
      <c r="U22" s="82"/>
    </row>
    <row r="23" spans="1:21" s="90" customFormat="1" ht="19.5" customHeight="1">
      <c r="A23" s="98" t="s">
        <v>8</v>
      </c>
      <c r="B23" s="99" t="s">
        <v>262</v>
      </c>
      <c r="C23" s="86" t="s">
        <v>29</v>
      </c>
      <c r="D23" s="94">
        <f>ROUND('прайс 2015 розница'!D23*ВЫСОК%,0.1)</f>
        <v>60</v>
      </c>
      <c r="E23" s="95">
        <f>ROUND('прайс 2015 розница'!E23*ВЫСОК%,0.1)</f>
        <v>150</v>
      </c>
      <c r="F23" s="95">
        <f>ROUND('прайс 2015 розница'!F23*ВЫСОК%,0.1)</f>
        <v>270</v>
      </c>
      <c r="G23" s="95">
        <f>ROUND('прайс 2015 розница'!G23*ВЫСОК%,0.1)</f>
        <v>650</v>
      </c>
      <c r="H23" s="206">
        <f>'прайс 2015 розница'!H23/2</f>
        <v>13</v>
      </c>
      <c r="I23" s="102"/>
      <c r="J23" s="102"/>
      <c r="K23" s="103" t="s">
        <v>8</v>
      </c>
      <c r="L23" s="47"/>
      <c r="M23" s="2"/>
      <c r="N23" s="2"/>
      <c r="O23" s="2"/>
      <c r="P23" s="44"/>
      <c r="Q23" s="17">
        <f t="shared" si="0"/>
        <v>0</v>
      </c>
      <c r="R23" s="82"/>
      <c r="S23" s="82"/>
      <c r="T23" s="82"/>
      <c r="U23" s="82"/>
    </row>
    <row r="24" spans="1:21" s="90" customFormat="1" ht="19.5" customHeight="1">
      <c r="A24" s="98" t="s">
        <v>185</v>
      </c>
      <c r="B24" s="99" t="s">
        <v>194</v>
      </c>
      <c r="C24" s="86" t="s">
        <v>38</v>
      </c>
      <c r="D24" s="94">
        <f>ROUND('прайс 2015 розница'!D24*ВЫСОК%,0.1)</f>
        <v>110</v>
      </c>
      <c r="E24" s="95">
        <f>ROUND('прайс 2015 розница'!E24*ВЫСОК%,0.1)</f>
        <v>265</v>
      </c>
      <c r="F24" s="95">
        <f>ROUND('прайс 2015 розница'!F24*ВЫСОК%,0.1)</f>
        <v>480</v>
      </c>
      <c r="G24" s="95">
        <f>ROUND('прайс 2015 розница'!G24*ВЫСОК%,0.1)</f>
        <v>1155</v>
      </c>
      <c r="H24" s="206">
        <f>'прайс 2015 розница'!H24/2</f>
        <v>23.1</v>
      </c>
      <c r="I24" s="96"/>
      <c r="J24" s="96"/>
      <c r="K24" s="103" t="s">
        <v>185</v>
      </c>
      <c r="L24" s="47"/>
      <c r="M24" s="2"/>
      <c r="N24" s="2"/>
      <c r="O24" s="2"/>
      <c r="P24" s="44"/>
      <c r="Q24" s="17">
        <f t="shared" si="0"/>
        <v>0</v>
      </c>
      <c r="R24" s="82"/>
      <c r="S24" s="82"/>
      <c r="T24" s="82"/>
      <c r="U24" s="82"/>
    </row>
    <row r="25" spans="1:21" s="90" customFormat="1" ht="19.5" customHeight="1">
      <c r="A25" s="98" t="s">
        <v>208</v>
      </c>
      <c r="B25" s="99" t="s">
        <v>276</v>
      </c>
      <c r="C25" s="86" t="s">
        <v>278</v>
      </c>
      <c r="D25" s="94">
        <f>ROUND('прайс 2015 розница'!D25*ВЫСОК%,0.1)</f>
        <v>50</v>
      </c>
      <c r="E25" s="95">
        <f>ROUND('прайс 2015 розница'!E25*ВЫСОК%,0.1)</f>
        <v>125</v>
      </c>
      <c r="F25" s="95">
        <f>ROUND('прайс 2015 розница'!F25*ВЫСОК%,0.1)</f>
        <v>225</v>
      </c>
      <c r="G25" s="95">
        <f>ROUND('прайс 2015 розница'!G25*ВЫСОК%,0.1)</f>
        <v>540</v>
      </c>
      <c r="H25" s="206">
        <f>'прайс 2015 розница'!H25/2</f>
        <v>10.8</v>
      </c>
      <c r="I25" s="104"/>
      <c r="J25" s="104"/>
      <c r="K25" s="103" t="s">
        <v>208</v>
      </c>
      <c r="L25" s="47"/>
      <c r="M25" s="2"/>
      <c r="N25" s="2"/>
      <c r="O25" s="2"/>
      <c r="P25" s="44"/>
      <c r="Q25" s="17">
        <f t="shared" si="0"/>
        <v>0</v>
      </c>
      <c r="R25" s="82"/>
      <c r="S25" s="82"/>
      <c r="T25" s="82"/>
      <c r="U25" s="82"/>
    </row>
    <row r="26" spans="1:21" s="90" customFormat="1" ht="19.5" customHeight="1">
      <c r="A26" s="98" t="s">
        <v>168</v>
      </c>
      <c r="B26" s="99" t="s">
        <v>186</v>
      </c>
      <c r="C26" s="86" t="s">
        <v>24</v>
      </c>
      <c r="D26" s="94">
        <f>ROUND('прайс 2015 розница'!D26*ВЫСОК%,0.1)</f>
        <v>50</v>
      </c>
      <c r="E26" s="95">
        <f>ROUND('прайс 2015 розница'!E26*ВЫСОК%,0.1)</f>
        <v>125</v>
      </c>
      <c r="F26" s="95">
        <f>ROUND('прайс 2015 розница'!F26*ВЫСОК%,0.1)</f>
        <v>225</v>
      </c>
      <c r="G26" s="95">
        <f>ROUND('прайс 2015 розница'!G26*ВЫСОК%,0.1)</f>
        <v>540</v>
      </c>
      <c r="H26" s="206">
        <f>'прайс 2015 розница'!H26/2</f>
        <v>10.8</v>
      </c>
      <c r="I26" s="104"/>
      <c r="J26" s="104"/>
      <c r="K26" s="103" t="s">
        <v>168</v>
      </c>
      <c r="L26" s="47"/>
      <c r="M26" s="2"/>
      <c r="N26" s="2"/>
      <c r="O26" s="2"/>
      <c r="P26" s="44"/>
      <c r="Q26" s="17">
        <f t="shared" si="0"/>
        <v>0</v>
      </c>
      <c r="R26" s="82"/>
      <c r="S26" s="82"/>
      <c r="T26" s="82"/>
      <c r="U26" s="82"/>
    </row>
    <row r="27" spans="1:21" s="83" customFormat="1" ht="19.5" customHeight="1">
      <c r="A27" s="107" t="s">
        <v>22</v>
      </c>
      <c r="B27" s="108" t="s">
        <v>261</v>
      </c>
      <c r="C27" s="109" t="s">
        <v>30</v>
      </c>
      <c r="D27" s="94">
        <f>ROUND('прайс 2015 розница'!D27*ВЫСОК%,0.1)</f>
        <v>240</v>
      </c>
      <c r="E27" s="95">
        <f>ROUND('прайс 2015 розница'!E27*ВЫСОК%,0.1)</f>
        <v>590</v>
      </c>
      <c r="F27" s="95">
        <f>ROUND('прайс 2015 розница'!F27*ВЫСОК%,0.1)</f>
        <v>1065</v>
      </c>
      <c r="G27" s="95">
        <f>ROUND('прайс 2015 розница'!G27*ВЫСОК%,0.1)</f>
        <v>2560</v>
      </c>
      <c r="H27" s="206">
        <f>'прайс 2015 розница'!H27/2</f>
        <v>51.2</v>
      </c>
      <c r="I27" s="102"/>
      <c r="J27" s="102"/>
      <c r="K27" s="110" t="s">
        <v>22</v>
      </c>
      <c r="L27" s="48"/>
      <c r="M27" s="49"/>
      <c r="N27" s="49"/>
      <c r="O27" s="49"/>
      <c r="P27" s="42"/>
      <c r="Q27" s="17">
        <f t="shared" si="0"/>
        <v>0</v>
      </c>
      <c r="R27" s="82"/>
      <c r="S27" s="82"/>
      <c r="T27" s="82"/>
      <c r="U27" s="82"/>
    </row>
    <row r="28" spans="1:21" s="90" customFormat="1" ht="19.5" customHeight="1">
      <c r="A28" s="98" t="s">
        <v>43</v>
      </c>
      <c r="B28" s="99" t="s">
        <v>260</v>
      </c>
      <c r="C28" s="86" t="s">
        <v>32</v>
      </c>
      <c r="D28" s="94">
        <f>ROUND('прайс 2015 розница'!D28*ВЫСОК%,0.1)</f>
        <v>165</v>
      </c>
      <c r="E28" s="95">
        <f>ROUND('прайс 2015 розница'!E28*ВЫСОК%,0.1)</f>
        <v>410</v>
      </c>
      <c r="F28" s="95">
        <f>ROUND('прайс 2015 розница'!F28*ВЫСОК%,0.1)</f>
        <v>740</v>
      </c>
      <c r="G28" s="95">
        <f>ROUND('прайс 2015 розница'!G28*ВЫСОК%,0.1)</f>
        <v>1780</v>
      </c>
      <c r="H28" s="206">
        <f>'прайс 2015 розница'!H28/2</f>
        <v>35.6</v>
      </c>
      <c r="I28" s="102"/>
      <c r="J28" s="102"/>
      <c r="K28" s="103" t="s">
        <v>43</v>
      </c>
      <c r="L28" s="47"/>
      <c r="M28" s="2"/>
      <c r="N28" s="2"/>
      <c r="O28" s="2"/>
      <c r="P28" s="44"/>
      <c r="Q28" s="17">
        <f t="shared" si="0"/>
        <v>0</v>
      </c>
      <c r="R28" s="82"/>
      <c r="S28" s="82"/>
      <c r="T28" s="82"/>
      <c r="U28" s="82"/>
    </row>
    <row r="29" spans="1:21" s="83" customFormat="1" ht="19.5" customHeight="1">
      <c r="A29" s="107" t="s">
        <v>18</v>
      </c>
      <c r="B29" s="108" t="s">
        <v>259</v>
      </c>
      <c r="C29" s="109" t="s">
        <v>28</v>
      </c>
      <c r="D29" s="94">
        <f>ROUND('прайс 2015 розница'!D29*ВЫСОК%,0.1)</f>
        <v>115</v>
      </c>
      <c r="E29" s="95">
        <f>ROUND('прайс 2015 розница'!E29*ВЫСОК%,0.1)</f>
        <v>280</v>
      </c>
      <c r="F29" s="95">
        <f>ROUND('прайс 2015 розница'!F29*ВЫСОК%,0.1)</f>
        <v>505</v>
      </c>
      <c r="G29" s="95">
        <f>ROUND('прайс 2015 розница'!G29*ВЫСОК%,0.1)</f>
        <v>1215</v>
      </c>
      <c r="H29" s="206">
        <f>'прайс 2015 розница'!H29/2</f>
        <v>24.3</v>
      </c>
      <c r="I29" s="102"/>
      <c r="J29" s="102"/>
      <c r="K29" s="110" t="s">
        <v>18</v>
      </c>
      <c r="L29" s="48"/>
      <c r="M29" s="49"/>
      <c r="N29" s="49"/>
      <c r="O29" s="49"/>
      <c r="P29" s="42"/>
      <c r="Q29" s="17">
        <f t="shared" si="0"/>
        <v>0</v>
      </c>
      <c r="R29" s="82"/>
      <c r="S29" s="82"/>
      <c r="T29" s="82"/>
      <c r="U29" s="82"/>
    </row>
    <row r="30" spans="1:21" s="90" customFormat="1" ht="19.5" customHeight="1">
      <c r="A30" s="98" t="s">
        <v>176</v>
      </c>
      <c r="B30" s="99" t="s">
        <v>209</v>
      </c>
      <c r="C30" s="86" t="s">
        <v>32</v>
      </c>
      <c r="D30" s="94">
        <f>ROUND('прайс 2015 розница'!D30*ВЫСОК%,0.1)</f>
        <v>40</v>
      </c>
      <c r="E30" s="95">
        <f>ROUND('прайс 2015 розница'!E30*ВЫСОК%,0.1)</f>
        <v>95</v>
      </c>
      <c r="F30" s="95">
        <f>ROUND('прайс 2015 розница'!F30*ВЫСОК%,0.1)</f>
        <v>175</v>
      </c>
      <c r="G30" s="95">
        <f>ROUND('прайс 2015 розница'!G30*ВЫСОК%,0.1)</f>
        <v>420</v>
      </c>
      <c r="H30" s="206">
        <f>'прайс 2015 розница'!H30/2</f>
        <v>8.4</v>
      </c>
      <c r="I30" s="104"/>
      <c r="J30" s="104"/>
      <c r="K30" s="103" t="s">
        <v>176</v>
      </c>
      <c r="L30" s="47"/>
      <c r="M30" s="2"/>
      <c r="N30" s="2"/>
      <c r="O30" s="2"/>
      <c r="P30" s="44"/>
      <c r="Q30" s="17">
        <f t="shared" si="0"/>
        <v>0</v>
      </c>
      <c r="R30" s="82"/>
      <c r="S30" s="82"/>
      <c r="T30" s="82"/>
      <c r="U30" s="82"/>
    </row>
    <row r="31" spans="1:21" s="83" customFormat="1" ht="19.5" customHeight="1">
      <c r="A31" s="107" t="s">
        <v>79</v>
      </c>
      <c r="B31" s="108" t="s">
        <v>257</v>
      </c>
      <c r="C31" s="109" t="s">
        <v>32</v>
      </c>
      <c r="D31" s="94">
        <f>ROUND('прайс 2015 розница'!D31*ВЫСОК%,0.1)</f>
        <v>265</v>
      </c>
      <c r="E31" s="95">
        <f>ROUND('прайс 2015 розница'!E31*ВЫСОК%,0.1)</f>
        <v>660</v>
      </c>
      <c r="F31" s="95">
        <f>ROUND('прайс 2015 розница'!F31*ВЫСОК%,0.1)</f>
        <v>1190</v>
      </c>
      <c r="G31" s="95">
        <f>ROUND('прайс 2015 розница'!G31*ВЫСОК%,0.1)</f>
        <v>2860</v>
      </c>
      <c r="H31" s="206">
        <f>'прайс 2015 розница'!H31/2</f>
        <v>57.2</v>
      </c>
      <c r="I31" s="96"/>
      <c r="J31" s="96"/>
      <c r="K31" s="110" t="s">
        <v>79</v>
      </c>
      <c r="L31" s="48"/>
      <c r="M31" s="49"/>
      <c r="N31" s="49"/>
      <c r="O31" s="49"/>
      <c r="P31" s="42"/>
      <c r="Q31" s="17">
        <f t="shared" si="0"/>
        <v>0</v>
      </c>
      <c r="R31" s="82"/>
      <c r="S31" s="82"/>
      <c r="T31" s="82"/>
      <c r="U31" s="82"/>
    </row>
    <row r="32" spans="1:21" s="90" customFormat="1" ht="19.5" customHeight="1">
      <c r="A32" s="98" t="s">
        <v>120</v>
      </c>
      <c r="B32" s="99" t="s">
        <v>258</v>
      </c>
      <c r="C32" s="86" t="s">
        <v>97</v>
      </c>
      <c r="D32" s="94">
        <f>ROUND('прайс 2015 розница'!D32*ВЫСОК%,0.1)</f>
        <v>60</v>
      </c>
      <c r="E32" s="95">
        <f>ROUND('прайс 2015 розница'!E32*ВЫСОК%,0.1)</f>
        <v>150</v>
      </c>
      <c r="F32" s="95">
        <f>ROUND('прайс 2015 розница'!F32*ВЫСОК%,0.1)</f>
        <v>270</v>
      </c>
      <c r="G32" s="95">
        <f>ROUND('прайс 2015 розница'!G32*ВЫСОК%,0.1)</f>
        <v>650</v>
      </c>
      <c r="H32" s="206">
        <f>'прайс 2015 розница'!H32/2</f>
        <v>13</v>
      </c>
      <c r="I32" s="104"/>
      <c r="J32" s="104"/>
      <c r="K32" s="103" t="s">
        <v>120</v>
      </c>
      <c r="L32" s="47"/>
      <c r="M32" s="2"/>
      <c r="N32" s="2"/>
      <c r="O32" s="2"/>
      <c r="P32" s="44"/>
      <c r="Q32" s="17">
        <f t="shared" si="0"/>
        <v>0</v>
      </c>
      <c r="R32" s="82"/>
      <c r="S32" s="82"/>
      <c r="T32" s="82"/>
      <c r="U32" s="82"/>
    </row>
    <row r="33" spans="1:21" s="90" customFormat="1" ht="19.5" customHeight="1">
      <c r="A33" s="98" t="s">
        <v>3</v>
      </c>
      <c r="B33" s="99" t="s">
        <v>256</v>
      </c>
      <c r="C33" s="86" t="s">
        <v>27</v>
      </c>
      <c r="D33" s="94">
        <f>ROUND('прайс 2015 розница'!D33*ВЫСОК%,0.1)</f>
        <v>60</v>
      </c>
      <c r="E33" s="95">
        <f>ROUND('прайс 2015 розница'!E33*ВЫСОК%,0.1)</f>
        <v>145</v>
      </c>
      <c r="F33" s="95">
        <f>ROUND('прайс 2015 розница'!F33*ВЫСОК%,0.1)</f>
        <v>265</v>
      </c>
      <c r="G33" s="95">
        <f>ROUND('прайс 2015 розница'!G33*ВЫСОК%,0.1)</f>
        <v>640</v>
      </c>
      <c r="H33" s="206">
        <f>'прайс 2015 розница'!H33/2</f>
        <v>12.8</v>
      </c>
      <c r="I33" s="102"/>
      <c r="J33" s="102"/>
      <c r="K33" s="103" t="s">
        <v>3</v>
      </c>
      <c r="L33" s="47"/>
      <c r="M33" s="2"/>
      <c r="N33" s="2"/>
      <c r="O33" s="2"/>
      <c r="P33" s="44"/>
      <c r="Q33" s="17">
        <f t="shared" si="0"/>
        <v>0</v>
      </c>
      <c r="R33" s="82"/>
      <c r="S33" s="82"/>
      <c r="T33" s="82"/>
      <c r="U33" s="82"/>
    </row>
    <row r="34" spans="1:21" s="90" customFormat="1" ht="19.5" customHeight="1">
      <c r="A34" s="98" t="s">
        <v>95</v>
      </c>
      <c r="B34" s="99" t="s">
        <v>255</v>
      </c>
      <c r="C34" s="86" t="s">
        <v>53</v>
      </c>
      <c r="D34" s="94">
        <f>ROUND('прайс 2015 розница'!D34*ВЫСОК%,0.1)</f>
        <v>40</v>
      </c>
      <c r="E34" s="95">
        <f>ROUND('прайс 2015 розница'!E34*ВЫСОК%,0.1)</f>
        <v>95</v>
      </c>
      <c r="F34" s="95">
        <f>ROUND('прайс 2015 розница'!F34*ВЫСОК%,0.1)</f>
        <v>175</v>
      </c>
      <c r="G34" s="95">
        <f>ROUND('прайс 2015 розница'!G34*ВЫСОК%,0.1)</f>
        <v>420</v>
      </c>
      <c r="H34" s="206">
        <f>'прайс 2015 розница'!H34/2</f>
        <v>8.4</v>
      </c>
      <c r="I34" s="102"/>
      <c r="J34" s="102"/>
      <c r="K34" s="103" t="s">
        <v>95</v>
      </c>
      <c r="L34" s="47"/>
      <c r="M34" s="2"/>
      <c r="N34" s="2"/>
      <c r="O34" s="2"/>
      <c r="P34" s="44"/>
      <c r="Q34" s="17">
        <f t="shared" si="0"/>
        <v>0</v>
      </c>
      <c r="R34" s="82"/>
      <c r="S34" s="82"/>
      <c r="T34" s="82"/>
      <c r="U34" s="82"/>
    </row>
    <row r="35" spans="1:21" s="90" customFormat="1" ht="19.5" customHeight="1">
      <c r="A35" s="98" t="s">
        <v>80</v>
      </c>
      <c r="B35" s="99" t="s">
        <v>254</v>
      </c>
      <c r="C35" s="86" t="s">
        <v>29</v>
      </c>
      <c r="D35" s="94">
        <f>ROUND('прайс 2015 розница'!D35*ВЫСОК%,0.1)</f>
        <v>60</v>
      </c>
      <c r="E35" s="95">
        <f>ROUND('прайс 2015 розница'!E35*ВЫСОК%,0.1)</f>
        <v>150</v>
      </c>
      <c r="F35" s="95">
        <f>ROUND('прайс 2015 розница'!F35*ВЫСОК%,0.1)</f>
        <v>270</v>
      </c>
      <c r="G35" s="95">
        <f>ROUND('прайс 2015 розница'!G35*ВЫСОК%,0.1)</f>
        <v>650</v>
      </c>
      <c r="H35" s="206">
        <f>'прайс 2015 розница'!H35/2</f>
        <v>13</v>
      </c>
      <c r="I35" s="104"/>
      <c r="J35" s="104"/>
      <c r="K35" s="103" t="s">
        <v>80</v>
      </c>
      <c r="L35" s="47"/>
      <c r="M35" s="2"/>
      <c r="N35" s="2"/>
      <c r="O35" s="2"/>
      <c r="P35" s="44"/>
      <c r="Q35" s="17">
        <f t="shared" si="0"/>
        <v>0</v>
      </c>
      <c r="R35" s="82"/>
      <c r="S35" s="82"/>
      <c r="T35" s="82"/>
      <c r="U35" s="82"/>
    </row>
    <row r="36" spans="1:21" s="90" customFormat="1" ht="19.5" customHeight="1">
      <c r="A36" s="98" t="s">
        <v>440</v>
      </c>
      <c r="B36" s="99" t="s">
        <v>252</v>
      </c>
      <c r="C36" s="86" t="s">
        <v>35</v>
      </c>
      <c r="D36" s="94">
        <f>ROUND('прайс 2015 розница'!D36*ВЫСОК%,0.1)</f>
        <v>75</v>
      </c>
      <c r="E36" s="95">
        <f>ROUND('прайс 2015 розница'!E36*ВЫСОК%,0.1)</f>
        <v>180</v>
      </c>
      <c r="F36" s="95">
        <f>ROUND('прайс 2015 розница'!F36*ВЫСОК%,0.1)</f>
        <v>325</v>
      </c>
      <c r="G36" s="95">
        <f>ROUND('прайс 2015 розница'!G36*ВЫСОК%,0.1)</f>
        <v>780</v>
      </c>
      <c r="H36" s="206">
        <f>'прайс 2015 розница'!H36/2</f>
        <v>15.6</v>
      </c>
      <c r="I36" s="104"/>
      <c r="J36" s="104"/>
      <c r="K36" s="103" t="s">
        <v>440</v>
      </c>
      <c r="L36" s="47"/>
      <c r="M36" s="2"/>
      <c r="N36" s="2"/>
      <c r="O36" s="2"/>
      <c r="P36" s="44"/>
      <c r="Q36" s="17">
        <f t="shared" si="0"/>
        <v>0</v>
      </c>
      <c r="R36" s="82"/>
      <c r="S36" s="82"/>
      <c r="T36" s="82"/>
      <c r="U36" s="82"/>
    </row>
    <row r="37" spans="1:21" s="90" customFormat="1" ht="19.5" customHeight="1">
      <c r="A37" s="98" t="s">
        <v>5</v>
      </c>
      <c r="B37" s="99" t="s">
        <v>253</v>
      </c>
      <c r="C37" s="86" t="s">
        <v>38</v>
      </c>
      <c r="D37" s="94">
        <f>ROUND('прайс 2015 розница'!D37*ВЫСОК%,0.1)</f>
        <v>85</v>
      </c>
      <c r="E37" s="95">
        <f>ROUND('прайс 2015 розница'!E37*ВЫСОК%,0.1)</f>
        <v>210</v>
      </c>
      <c r="F37" s="95">
        <f>ROUND('прайс 2015 розница'!F37*ВЫСОК%,0.1)</f>
        <v>380</v>
      </c>
      <c r="G37" s="95">
        <f>ROUND('прайс 2015 розница'!G37*ВЫСОК%,0.1)</f>
        <v>915</v>
      </c>
      <c r="H37" s="206">
        <f>'прайс 2015 розница'!H37/2</f>
        <v>18.3</v>
      </c>
      <c r="I37" s="104"/>
      <c r="J37" s="104"/>
      <c r="K37" s="103" t="s">
        <v>5</v>
      </c>
      <c r="L37" s="47"/>
      <c r="M37" s="2"/>
      <c r="N37" s="2"/>
      <c r="O37" s="2"/>
      <c r="P37" s="44"/>
      <c r="Q37" s="17">
        <f t="shared" si="0"/>
        <v>0</v>
      </c>
      <c r="R37" s="82"/>
      <c r="S37" s="82"/>
      <c r="T37" s="82"/>
      <c r="U37" s="82"/>
    </row>
    <row r="38" spans="1:21" s="90" customFormat="1" ht="19.5" customHeight="1">
      <c r="A38" s="98" t="s">
        <v>308</v>
      </c>
      <c r="B38" s="99" t="s">
        <v>277</v>
      </c>
      <c r="C38" s="86" t="s">
        <v>56</v>
      </c>
      <c r="D38" s="94">
        <f>ROUND('прайс 2015 розница'!D38*ВЫСОК%,0.1)</f>
        <v>110</v>
      </c>
      <c r="E38" s="95">
        <f>ROUND('прайс 2015 розница'!E38*ВЫСОК%,0.1)</f>
        <v>265</v>
      </c>
      <c r="F38" s="95">
        <f>ROUND('прайс 2015 розница'!F38*ВЫСОК%,0.1)</f>
        <v>480</v>
      </c>
      <c r="G38" s="95">
        <f>ROUND('прайс 2015 розница'!G38*ВЫСОК%,0.1)</f>
        <v>1155</v>
      </c>
      <c r="H38" s="206">
        <f>'прайс 2015 розница'!H38/2</f>
        <v>23.1</v>
      </c>
      <c r="I38" s="104"/>
      <c r="J38" s="104"/>
      <c r="K38" s="103" t="s">
        <v>308</v>
      </c>
      <c r="L38" s="47"/>
      <c r="M38" s="2"/>
      <c r="N38" s="2"/>
      <c r="O38" s="2"/>
      <c r="P38" s="44"/>
      <c r="Q38" s="17">
        <f t="shared" si="0"/>
        <v>0</v>
      </c>
      <c r="R38" s="82"/>
      <c r="S38" s="82"/>
      <c r="T38" s="82"/>
      <c r="U38" s="82"/>
    </row>
    <row r="39" spans="1:21" s="90" customFormat="1" ht="19.5" customHeight="1">
      <c r="A39" s="98" t="s">
        <v>44</v>
      </c>
      <c r="B39" s="99" t="s">
        <v>252</v>
      </c>
      <c r="C39" s="86" t="s">
        <v>35</v>
      </c>
      <c r="D39" s="94">
        <f>ROUND('прайс 2015 розница'!D39*ВЫСОК%,0.1)</f>
        <v>75</v>
      </c>
      <c r="E39" s="95">
        <f>ROUND('прайс 2015 розница'!E39*ВЫСОК%,0.1)</f>
        <v>180</v>
      </c>
      <c r="F39" s="95">
        <f>ROUND('прайс 2015 розница'!F39*ВЫСОК%,0.1)</f>
        <v>325</v>
      </c>
      <c r="G39" s="95">
        <f>ROUND('прайс 2015 розница'!G39*ВЫСОК%,0.1)</f>
        <v>780</v>
      </c>
      <c r="H39" s="206">
        <f>'прайс 2015 розница'!H39/2</f>
        <v>15.6</v>
      </c>
      <c r="I39" s="104"/>
      <c r="J39" s="104"/>
      <c r="K39" s="103" t="s">
        <v>44</v>
      </c>
      <c r="L39" s="47"/>
      <c r="M39" s="2"/>
      <c r="N39" s="2"/>
      <c r="O39" s="2"/>
      <c r="P39" s="44"/>
      <c r="Q39" s="17">
        <f t="shared" si="0"/>
        <v>0</v>
      </c>
      <c r="R39" s="82"/>
      <c r="S39" s="82"/>
      <c r="T39" s="82"/>
      <c r="U39" s="82"/>
    </row>
    <row r="40" spans="1:21" s="90" customFormat="1" ht="19.5" customHeight="1">
      <c r="A40" s="98" t="s">
        <v>91</v>
      </c>
      <c r="B40" s="99" t="s">
        <v>251</v>
      </c>
      <c r="C40" s="86" t="s">
        <v>71</v>
      </c>
      <c r="D40" s="94">
        <f>ROUND('прайс 2015 розница'!D40*ВЫСОК%,0.1)</f>
        <v>220</v>
      </c>
      <c r="E40" s="95">
        <f>ROUND('прайс 2015 розница'!E40*ВЫСОК%,0.1)</f>
        <v>540</v>
      </c>
      <c r="F40" s="95">
        <f>ROUND('прайс 2015 розница'!F40*ВЫСОК%,0.1)</f>
        <v>975</v>
      </c>
      <c r="G40" s="95">
        <f>ROUND('прайс 2015 розница'!G40*ВЫСОК%,0.1)</f>
        <v>2340</v>
      </c>
      <c r="H40" s="206">
        <f>'прайс 2015 розница'!H40/2</f>
        <v>46.8</v>
      </c>
      <c r="I40" s="104"/>
      <c r="J40" s="104"/>
      <c r="K40" s="103" t="s">
        <v>91</v>
      </c>
      <c r="L40" s="47"/>
      <c r="M40" s="2"/>
      <c r="N40" s="2"/>
      <c r="O40" s="2"/>
      <c r="P40" s="44"/>
      <c r="Q40" s="17">
        <f t="shared" si="0"/>
        <v>0</v>
      </c>
      <c r="R40" s="82"/>
      <c r="S40" s="82"/>
      <c r="T40" s="82"/>
      <c r="U40" s="82"/>
    </row>
    <row r="41" spans="1:21" s="90" customFormat="1" ht="19.5" customHeight="1">
      <c r="A41" s="98" t="s">
        <v>70</v>
      </c>
      <c r="B41" s="99" t="s">
        <v>251</v>
      </c>
      <c r="C41" s="86" t="s">
        <v>71</v>
      </c>
      <c r="D41" s="94">
        <f>ROUND('прайс 2015 розница'!D41*ВЫСОК%,0.1)</f>
        <v>50</v>
      </c>
      <c r="E41" s="95">
        <f>ROUND('прайс 2015 розница'!E41*ВЫСОК%,0.1)</f>
        <v>125</v>
      </c>
      <c r="F41" s="95">
        <f>ROUND('прайс 2015 розница'!F41*ВЫСОК%,0.1)</f>
        <v>225</v>
      </c>
      <c r="G41" s="95">
        <f>ROUND('прайс 2015 розница'!G41*ВЫСОК%,0.1)</f>
        <v>540</v>
      </c>
      <c r="H41" s="206">
        <f>'прайс 2015 розница'!H41/2</f>
        <v>10.8</v>
      </c>
      <c r="I41" s="104"/>
      <c r="J41" s="104"/>
      <c r="K41" s="103" t="s">
        <v>70</v>
      </c>
      <c r="L41" s="47"/>
      <c r="M41" s="2"/>
      <c r="N41" s="2"/>
      <c r="O41" s="2"/>
      <c r="P41" s="44"/>
      <c r="Q41" s="17">
        <f t="shared" si="0"/>
        <v>0</v>
      </c>
      <c r="R41" s="82"/>
      <c r="S41" s="82"/>
      <c r="T41" s="82"/>
      <c r="U41" s="82"/>
    </row>
    <row r="42" spans="1:21" s="90" customFormat="1" ht="19.5" customHeight="1">
      <c r="A42" s="98" t="s">
        <v>23</v>
      </c>
      <c r="B42" s="99" t="s">
        <v>250</v>
      </c>
      <c r="C42" s="86" t="s">
        <v>31</v>
      </c>
      <c r="D42" s="94">
        <f>ROUND('прайс 2015 розница'!D42*ВЫСОК%,0.1)</f>
        <v>65</v>
      </c>
      <c r="E42" s="95">
        <f>ROUND('прайс 2015 розница'!E42*ВЫСОК%,0.1)</f>
        <v>160</v>
      </c>
      <c r="F42" s="95">
        <f>ROUND('прайс 2015 розница'!F42*ВЫСОК%,0.1)</f>
        <v>290</v>
      </c>
      <c r="G42" s="95">
        <f>ROUND('прайс 2015 розница'!G42*ВЫСОК%,0.1)</f>
        <v>700</v>
      </c>
      <c r="H42" s="206">
        <f>'прайс 2015 розница'!H42/2</f>
        <v>14</v>
      </c>
      <c r="I42" s="104"/>
      <c r="J42" s="104"/>
      <c r="K42" s="103" t="s">
        <v>23</v>
      </c>
      <c r="L42" s="47"/>
      <c r="M42" s="2"/>
      <c r="N42" s="2"/>
      <c r="O42" s="2"/>
      <c r="P42" s="44"/>
      <c r="Q42" s="17">
        <f t="shared" si="0"/>
        <v>0</v>
      </c>
      <c r="R42" s="82"/>
      <c r="S42" s="82"/>
      <c r="T42" s="82"/>
      <c r="U42" s="82"/>
    </row>
    <row r="43" spans="1:21" s="90" customFormat="1" ht="19.5" customHeight="1">
      <c r="A43" s="98" t="s">
        <v>189</v>
      </c>
      <c r="B43" s="99" t="s">
        <v>249</v>
      </c>
      <c r="C43" s="86" t="s">
        <v>28</v>
      </c>
      <c r="D43" s="94">
        <f>ROUND('прайс 2015 розница'!D43*ВЫСОК%,0.1)</f>
        <v>60</v>
      </c>
      <c r="E43" s="95">
        <f>ROUND('прайс 2015 розница'!E43*ВЫСОК%,0.1)</f>
        <v>150</v>
      </c>
      <c r="F43" s="95">
        <f>ROUND('прайс 2015 розница'!F43*ВЫСОК%,0.1)</f>
        <v>270</v>
      </c>
      <c r="G43" s="95">
        <f>ROUND('прайс 2015 розница'!G43*ВЫСОК%,0.1)</f>
        <v>650</v>
      </c>
      <c r="H43" s="206">
        <f>'прайс 2015 розница'!H43/2</f>
        <v>13</v>
      </c>
      <c r="I43" s="104"/>
      <c r="J43" s="104"/>
      <c r="K43" s="103" t="s">
        <v>171</v>
      </c>
      <c r="L43" s="47"/>
      <c r="M43" s="2"/>
      <c r="N43" s="2"/>
      <c r="O43" s="2"/>
      <c r="P43" s="44"/>
      <c r="Q43" s="17">
        <f t="shared" si="0"/>
        <v>0</v>
      </c>
      <c r="R43" s="82"/>
      <c r="S43" s="82"/>
      <c r="T43" s="82"/>
      <c r="U43" s="82"/>
    </row>
    <row r="44" spans="1:21" s="90" customFormat="1" ht="19.5" customHeight="1">
      <c r="A44" s="98" t="s">
        <v>179</v>
      </c>
      <c r="B44" s="99" t="s">
        <v>187</v>
      </c>
      <c r="C44" s="86" t="s">
        <v>188</v>
      </c>
      <c r="D44" s="94">
        <f>ROUND('прайс 2015 розница'!D44*ВЫСОК%,0.1)</f>
        <v>75</v>
      </c>
      <c r="E44" s="95">
        <f>ROUND('прайс 2015 розница'!E44*ВЫСОК%,0.1)</f>
        <v>180</v>
      </c>
      <c r="F44" s="95">
        <f>ROUND('прайс 2015 розница'!F44*ВЫСОК%,0.1)</f>
        <v>325</v>
      </c>
      <c r="G44" s="95">
        <f>ROUND('прайс 2015 розница'!G44*ВЫСОК%,0.1)</f>
        <v>780</v>
      </c>
      <c r="H44" s="206">
        <f>'прайс 2015 розница'!H44/2</f>
        <v>15.6</v>
      </c>
      <c r="I44" s="104"/>
      <c r="J44" s="104"/>
      <c r="K44" s="103" t="s">
        <v>179</v>
      </c>
      <c r="L44" s="47"/>
      <c r="M44" s="2"/>
      <c r="N44" s="2"/>
      <c r="O44" s="2"/>
      <c r="P44" s="44"/>
      <c r="Q44" s="17">
        <f t="shared" si="0"/>
        <v>0</v>
      </c>
      <c r="R44" s="82"/>
      <c r="S44" s="82"/>
      <c r="T44" s="82"/>
      <c r="U44" s="82"/>
    </row>
    <row r="45" spans="1:21" s="90" customFormat="1" ht="19.5" customHeight="1">
      <c r="A45" s="98" t="s">
        <v>19</v>
      </c>
      <c r="B45" s="99" t="s">
        <v>248</v>
      </c>
      <c r="C45" s="86" t="s">
        <v>32</v>
      </c>
      <c r="D45" s="94">
        <f>ROUND('прайс 2015 розница'!D45*ВЫСОК%,0.1)</f>
        <v>160</v>
      </c>
      <c r="E45" s="95">
        <f>ROUND('прайс 2015 розница'!E45*ВЫСОК%,0.1)</f>
        <v>395</v>
      </c>
      <c r="F45" s="95">
        <f>ROUND('прайс 2015 розница'!F45*ВЫСОК%,0.1)</f>
        <v>715</v>
      </c>
      <c r="G45" s="95">
        <f>ROUND('прайс 2015 розница'!G45*ВЫСОК%,0.1)</f>
        <v>1720</v>
      </c>
      <c r="H45" s="206">
        <f>'прайс 2015 розница'!H45/2</f>
        <v>34.4</v>
      </c>
      <c r="I45" s="102"/>
      <c r="J45" s="102"/>
      <c r="K45" s="103" t="s">
        <v>19</v>
      </c>
      <c r="L45" s="47"/>
      <c r="M45" s="2"/>
      <c r="N45" s="2"/>
      <c r="O45" s="2"/>
      <c r="P45" s="44"/>
      <c r="Q45" s="17">
        <f t="shared" si="0"/>
        <v>0</v>
      </c>
      <c r="R45" s="82"/>
      <c r="S45" s="82"/>
      <c r="T45" s="82"/>
      <c r="U45" s="82"/>
    </row>
    <row r="46" spans="1:21" s="83" customFormat="1" ht="19.5" customHeight="1">
      <c r="A46" s="107" t="s">
        <v>45</v>
      </c>
      <c r="B46" s="108" t="s">
        <v>247</v>
      </c>
      <c r="C46" s="109" t="s">
        <v>54</v>
      </c>
      <c r="D46" s="94">
        <f>ROUND('прайс 2015 розница'!D46*ВЫСОК%,0.1)</f>
        <v>65</v>
      </c>
      <c r="E46" s="95">
        <f>ROUND('прайс 2015 розница'!E46*ВЫСОК%,0.1)</f>
        <v>160</v>
      </c>
      <c r="F46" s="95">
        <f>ROUND('прайс 2015 розница'!F46*ВЫСОК%,0.1)</f>
        <v>290</v>
      </c>
      <c r="G46" s="95">
        <f>ROUND('прайс 2015 розница'!G46*ВЫСОК%,0.1)</f>
        <v>700</v>
      </c>
      <c r="H46" s="206">
        <f>'прайс 2015 розница'!H46/2</f>
        <v>14</v>
      </c>
      <c r="I46" s="102"/>
      <c r="J46" s="102"/>
      <c r="K46" s="110" t="s">
        <v>45</v>
      </c>
      <c r="L46" s="48"/>
      <c r="M46" s="49"/>
      <c r="N46" s="49"/>
      <c r="O46" s="49"/>
      <c r="P46" s="42"/>
      <c r="Q46" s="17">
        <f t="shared" si="0"/>
        <v>0</v>
      </c>
      <c r="R46" s="82"/>
      <c r="S46" s="82"/>
      <c r="T46" s="82"/>
      <c r="U46" s="82"/>
    </row>
    <row r="47" spans="1:21" s="90" customFormat="1" ht="19.5" customHeight="1">
      <c r="A47" s="98" t="s">
        <v>81</v>
      </c>
      <c r="B47" s="99" t="s">
        <v>246</v>
      </c>
      <c r="C47" s="86" t="s">
        <v>82</v>
      </c>
      <c r="D47" s="94">
        <f>ROUND('прайс 2015 розница'!D47*ВЫСОК%,0.1)</f>
        <v>50</v>
      </c>
      <c r="E47" s="95">
        <f>ROUND('прайс 2015 розница'!E47*ВЫСОК%,0.1)</f>
        <v>125</v>
      </c>
      <c r="F47" s="95">
        <f>ROUND('прайс 2015 розница'!F47*ВЫСОК%,0.1)</f>
        <v>225</v>
      </c>
      <c r="G47" s="95">
        <f>ROUND('прайс 2015 розница'!G47*ВЫСОК%,0.1)</f>
        <v>540</v>
      </c>
      <c r="H47" s="206">
        <f>'прайс 2015 розница'!H47/2</f>
        <v>10.8</v>
      </c>
      <c r="I47" s="102"/>
      <c r="J47" s="102"/>
      <c r="K47" s="103" t="s">
        <v>81</v>
      </c>
      <c r="L47" s="47"/>
      <c r="M47" s="2"/>
      <c r="N47" s="2"/>
      <c r="O47" s="2"/>
      <c r="P47" s="44"/>
      <c r="Q47" s="17">
        <f t="shared" si="0"/>
        <v>0</v>
      </c>
      <c r="R47" s="82"/>
      <c r="S47" s="82"/>
      <c r="T47" s="82"/>
      <c r="U47" s="82"/>
    </row>
    <row r="48" spans="1:21" s="83" customFormat="1" ht="19.5" customHeight="1">
      <c r="A48" s="107" t="s">
        <v>9</v>
      </c>
      <c r="B48" s="108" t="s">
        <v>245</v>
      </c>
      <c r="C48" s="109" t="s">
        <v>25</v>
      </c>
      <c r="D48" s="94">
        <f>ROUND('прайс 2015 розница'!D48*ВЫСОК%,0.1)</f>
        <v>50</v>
      </c>
      <c r="E48" s="95">
        <f>ROUND('прайс 2015 розница'!E48*ВЫСОК%,0.1)</f>
        <v>125</v>
      </c>
      <c r="F48" s="95">
        <f>ROUND('прайс 2015 розница'!F48*ВЫСОК%,0.1)</f>
        <v>225</v>
      </c>
      <c r="G48" s="95">
        <f>ROUND('прайс 2015 розница'!G48*ВЫСОК%,0.1)</f>
        <v>540</v>
      </c>
      <c r="H48" s="206">
        <f>'прайс 2015 розница'!H48/2</f>
        <v>10.8</v>
      </c>
      <c r="I48" s="102"/>
      <c r="J48" s="102"/>
      <c r="K48" s="110" t="s">
        <v>9</v>
      </c>
      <c r="L48" s="48"/>
      <c r="M48" s="49"/>
      <c r="N48" s="49"/>
      <c r="O48" s="49"/>
      <c r="P48" s="42"/>
      <c r="Q48" s="17">
        <f t="shared" si="0"/>
        <v>0</v>
      </c>
      <c r="R48" s="82"/>
      <c r="S48" s="82"/>
      <c r="T48" s="82"/>
      <c r="U48" s="82"/>
    </row>
    <row r="49" spans="1:21" s="90" customFormat="1" ht="19.5" customHeight="1">
      <c r="A49" s="98" t="s">
        <v>178</v>
      </c>
      <c r="B49" s="99" t="s">
        <v>244</v>
      </c>
      <c r="C49" s="86" t="s">
        <v>24</v>
      </c>
      <c r="D49" s="94">
        <f>ROUND('прайс 2015 розница'!D49*ВЫСОК%,0.1)</f>
        <v>50</v>
      </c>
      <c r="E49" s="95">
        <f>ROUND('прайс 2015 розница'!E49*ВЫСОК%,0.1)</f>
        <v>125</v>
      </c>
      <c r="F49" s="95">
        <f>ROUND('прайс 2015 розница'!F49*ВЫСОК%,0.1)</f>
        <v>225</v>
      </c>
      <c r="G49" s="95">
        <f>ROUND('прайс 2015 розница'!G49*ВЫСОК%,0.1)</f>
        <v>540</v>
      </c>
      <c r="H49" s="206">
        <f>'прайс 2015 розница'!H49/2</f>
        <v>10.8</v>
      </c>
      <c r="I49" s="104"/>
      <c r="J49" s="104"/>
      <c r="K49" s="103" t="s">
        <v>178</v>
      </c>
      <c r="L49" s="47"/>
      <c r="M49" s="2"/>
      <c r="N49" s="2"/>
      <c r="O49" s="2"/>
      <c r="P49" s="44"/>
      <c r="Q49" s="17">
        <f t="shared" si="0"/>
        <v>0</v>
      </c>
      <c r="R49" s="82"/>
      <c r="S49" s="82"/>
      <c r="T49" s="82"/>
      <c r="U49" s="82"/>
    </row>
    <row r="50" spans="1:21" s="90" customFormat="1" ht="19.5" customHeight="1">
      <c r="A50" s="98" t="s">
        <v>10</v>
      </c>
      <c r="B50" s="99" t="s">
        <v>243</v>
      </c>
      <c r="C50" s="86" t="s">
        <v>33</v>
      </c>
      <c r="D50" s="94">
        <f>ROUND('прайс 2015 розница'!D50*ВЫСОК%,0.1)</f>
        <v>110</v>
      </c>
      <c r="E50" s="95">
        <f>ROUND('прайс 2015 розница'!E50*ВЫСОК%,0.1)</f>
        <v>265</v>
      </c>
      <c r="F50" s="95">
        <f>ROUND('прайс 2015 розница'!F50*ВЫСОК%,0.1)</f>
        <v>480</v>
      </c>
      <c r="G50" s="95">
        <f>ROUND('прайс 2015 розница'!G50*ВЫСОК%,0.1)</f>
        <v>1155</v>
      </c>
      <c r="H50" s="206">
        <f>'прайс 2015 розница'!H50/2</f>
        <v>23.1</v>
      </c>
      <c r="I50" s="104"/>
      <c r="J50" s="104"/>
      <c r="K50" s="103" t="s">
        <v>10</v>
      </c>
      <c r="L50" s="47"/>
      <c r="M50" s="2"/>
      <c r="N50" s="2"/>
      <c r="O50" s="2"/>
      <c r="P50" s="44"/>
      <c r="Q50" s="17">
        <f t="shared" si="0"/>
        <v>0</v>
      </c>
      <c r="R50" s="82"/>
      <c r="S50" s="82"/>
      <c r="T50" s="82"/>
      <c r="U50" s="82"/>
    </row>
    <row r="51" spans="1:21" s="90" customFormat="1" ht="19.5" customHeight="1">
      <c r="A51" s="98" t="s">
        <v>46</v>
      </c>
      <c r="B51" s="99" t="s">
        <v>242</v>
      </c>
      <c r="C51" s="86" t="s">
        <v>25</v>
      </c>
      <c r="D51" s="94">
        <f>ROUND('прайс 2015 розница'!D51*ВЫСОК%,0.1)</f>
        <v>75</v>
      </c>
      <c r="E51" s="95">
        <f>ROUND('прайс 2015 розница'!E51*ВЫСОК%,0.1)</f>
        <v>185</v>
      </c>
      <c r="F51" s="95">
        <f>ROUND('прайс 2015 розница'!F51*ВЫСОК%,0.1)</f>
        <v>335</v>
      </c>
      <c r="G51" s="95">
        <f>ROUND('прайс 2015 розница'!G51*ВЫСОК%,0.1)</f>
        <v>805</v>
      </c>
      <c r="H51" s="206">
        <f>'прайс 2015 розница'!H51/2</f>
        <v>16.1</v>
      </c>
      <c r="I51" s="104"/>
      <c r="J51" s="104"/>
      <c r="K51" s="103" t="s">
        <v>46</v>
      </c>
      <c r="L51" s="47"/>
      <c r="M51" s="2"/>
      <c r="N51" s="2"/>
      <c r="O51" s="2"/>
      <c r="P51" s="44"/>
      <c r="Q51" s="17">
        <f t="shared" si="0"/>
        <v>0</v>
      </c>
      <c r="R51" s="82"/>
      <c r="S51" s="82"/>
      <c r="T51" s="82"/>
      <c r="U51" s="82"/>
    </row>
    <row r="52" spans="1:21" s="90" customFormat="1" ht="19.5" customHeight="1">
      <c r="A52" s="98" t="s">
        <v>174</v>
      </c>
      <c r="B52" s="99" t="s">
        <v>305</v>
      </c>
      <c r="C52" s="86" t="s">
        <v>298</v>
      </c>
      <c r="D52" s="94">
        <f>ROUND('прайс 2015 розница'!D52*ВЫСОК%,0.1)</f>
        <v>265</v>
      </c>
      <c r="E52" s="95">
        <f>ROUND('прайс 2015 розница'!E52*ВЫСОК%,0.1)</f>
        <v>660</v>
      </c>
      <c r="F52" s="95">
        <f>ROUND('прайс 2015 розница'!F52*ВЫСОК%,0.1)</f>
        <v>1190</v>
      </c>
      <c r="G52" s="95">
        <f>ROUND('прайс 2015 розница'!G52*ВЫСОК%,0.1)</f>
        <v>2860</v>
      </c>
      <c r="H52" s="206">
        <f>'прайс 2015 розница'!H52/2</f>
        <v>57.2</v>
      </c>
      <c r="I52" s="104"/>
      <c r="J52" s="104"/>
      <c r="K52" s="103" t="s">
        <v>174</v>
      </c>
      <c r="L52" s="47"/>
      <c r="M52" s="2"/>
      <c r="N52" s="2"/>
      <c r="O52" s="2"/>
      <c r="P52" s="44"/>
      <c r="Q52" s="17">
        <f t="shared" si="0"/>
        <v>0</v>
      </c>
      <c r="R52" s="82"/>
      <c r="S52" s="82"/>
      <c r="T52" s="82"/>
      <c r="U52" s="82"/>
    </row>
    <row r="53" spans="1:21" s="90" customFormat="1" ht="19.5" customHeight="1">
      <c r="A53" s="98" t="s">
        <v>119</v>
      </c>
      <c r="B53" s="99" t="s">
        <v>241</v>
      </c>
      <c r="C53" s="86" t="s">
        <v>25</v>
      </c>
      <c r="D53" s="94">
        <f>ROUND('прайс 2015 розница'!D53*ВЫСОК%,0.1)</f>
        <v>45</v>
      </c>
      <c r="E53" s="95">
        <f>ROUND('прайс 2015 розница'!E53*ВЫСОК%,0.1)</f>
        <v>110</v>
      </c>
      <c r="F53" s="95">
        <f>ROUND('прайс 2015 розница'!F53*ВЫСОК%,0.1)</f>
        <v>200</v>
      </c>
      <c r="G53" s="95">
        <f>ROUND('прайс 2015 розница'!G53*ВЫСОК%,0.1)</f>
        <v>480</v>
      </c>
      <c r="H53" s="206">
        <f>'прайс 2015 розница'!H53/2</f>
        <v>9.6</v>
      </c>
      <c r="I53" s="104"/>
      <c r="J53" s="104"/>
      <c r="K53" s="103" t="s">
        <v>119</v>
      </c>
      <c r="L53" s="47"/>
      <c r="M53" s="2"/>
      <c r="N53" s="2"/>
      <c r="O53" s="2"/>
      <c r="P53" s="44"/>
      <c r="Q53" s="17">
        <f t="shared" si="0"/>
        <v>0</v>
      </c>
      <c r="R53" s="82"/>
      <c r="S53" s="82"/>
      <c r="T53" s="82"/>
      <c r="U53" s="82"/>
    </row>
    <row r="54" spans="1:21" s="90" customFormat="1" ht="19.5" customHeight="1">
      <c r="A54" s="98" t="s">
        <v>11</v>
      </c>
      <c r="B54" s="99" t="s">
        <v>240</v>
      </c>
      <c r="C54" s="86" t="s">
        <v>28</v>
      </c>
      <c r="D54" s="94">
        <f>ROUND('прайс 2015 розница'!D54*ВЫСОК%,0.1)</f>
        <v>165</v>
      </c>
      <c r="E54" s="95">
        <f>ROUND('прайс 2015 розница'!E54*ВЫСОК%,0.1)</f>
        <v>405</v>
      </c>
      <c r="F54" s="95">
        <f>ROUND('прайс 2015 розница'!F54*ВЫСОК%,0.1)</f>
        <v>730</v>
      </c>
      <c r="G54" s="95">
        <f>ROUND('прайс 2015 розница'!G54*ВЫСОК%,0.1)</f>
        <v>1755</v>
      </c>
      <c r="H54" s="206">
        <f>'прайс 2015 розница'!H54/2</f>
        <v>35.1</v>
      </c>
      <c r="I54" s="104"/>
      <c r="J54" s="104"/>
      <c r="K54" s="103" t="s">
        <v>11</v>
      </c>
      <c r="L54" s="47"/>
      <c r="M54" s="2"/>
      <c r="N54" s="2"/>
      <c r="O54" s="2"/>
      <c r="P54" s="44"/>
      <c r="Q54" s="17">
        <f t="shared" si="0"/>
        <v>0</v>
      </c>
      <c r="R54" s="82"/>
      <c r="S54" s="82"/>
      <c r="T54" s="82"/>
      <c r="U54" s="82"/>
    </row>
    <row r="55" spans="1:21" s="90" customFormat="1" ht="19.5" customHeight="1">
      <c r="A55" s="98" t="s">
        <v>47</v>
      </c>
      <c r="B55" s="99" t="s">
        <v>239</v>
      </c>
      <c r="C55" s="86" t="s">
        <v>55</v>
      </c>
      <c r="D55" s="94">
        <f>ROUND('прайс 2015 розница'!D55*ВЫСОК%,0.1)</f>
        <v>200</v>
      </c>
      <c r="E55" s="95">
        <f>ROUND('прайс 2015 розница'!E55*ВЫСОК%,0.1)</f>
        <v>495</v>
      </c>
      <c r="F55" s="95">
        <f>ROUND('прайс 2015 розница'!F55*ВЫСОК%,0.1)</f>
        <v>895</v>
      </c>
      <c r="G55" s="95">
        <f>ROUND('прайс 2015 розница'!G55*ВЫСОК%,0.1)</f>
        <v>2150</v>
      </c>
      <c r="H55" s="206">
        <f>'прайс 2015 розница'!H55/2</f>
        <v>43</v>
      </c>
      <c r="I55" s="104"/>
      <c r="J55" s="104"/>
      <c r="K55" s="103" t="s">
        <v>47</v>
      </c>
      <c r="L55" s="47"/>
      <c r="M55" s="2"/>
      <c r="N55" s="2"/>
      <c r="O55" s="2"/>
      <c r="P55" s="44"/>
      <c r="Q55" s="17">
        <f t="shared" si="0"/>
        <v>0</v>
      </c>
      <c r="R55" s="82"/>
      <c r="S55" s="82"/>
      <c r="T55" s="82"/>
      <c r="U55" s="82"/>
    </row>
    <row r="56" spans="1:21" s="90" customFormat="1" ht="19.5" customHeight="1">
      <c r="A56" s="98" t="s">
        <v>107</v>
      </c>
      <c r="B56" s="99" t="s">
        <v>238</v>
      </c>
      <c r="C56" s="86" t="s">
        <v>299</v>
      </c>
      <c r="D56" s="94">
        <f>ROUND('прайс 2015 розница'!D56*ВЫСОК%,0.1)</f>
        <v>45</v>
      </c>
      <c r="E56" s="95">
        <f>ROUND('прайс 2015 розница'!E56*ВЫСОК%,0.1)</f>
        <v>110</v>
      </c>
      <c r="F56" s="95">
        <f>ROUND('прайс 2015 розница'!F56*ВЫСОК%,0.1)</f>
        <v>200</v>
      </c>
      <c r="G56" s="95">
        <f>ROUND('прайс 2015 розница'!G56*ВЫСОК%,0.1)</f>
        <v>480</v>
      </c>
      <c r="H56" s="206">
        <f>'прайс 2015 розница'!H56/2</f>
        <v>9.6</v>
      </c>
      <c r="I56" s="104"/>
      <c r="J56" s="104"/>
      <c r="K56" s="103" t="s">
        <v>107</v>
      </c>
      <c r="L56" s="47"/>
      <c r="M56" s="2"/>
      <c r="N56" s="2"/>
      <c r="O56" s="2"/>
      <c r="P56" s="44"/>
      <c r="Q56" s="17">
        <f t="shared" si="0"/>
        <v>0</v>
      </c>
      <c r="R56" s="82"/>
      <c r="S56" s="82"/>
      <c r="T56" s="82"/>
      <c r="U56" s="82"/>
    </row>
    <row r="57" spans="1:21" s="90" customFormat="1" ht="19.5" customHeight="1">
      <c r="A57" s="98" t="s">
        <v>106</v>
      </c>
      <c r="B57" s="99" t="s">
        <v>238</v>
      </c>
      <c r="C57" s="86" t="s">
        <v>299</v>
      </c>
      <c r="D57" s="94">
        <f>ROUND('прайс 2015 розница'!D57*ВЫСОК%,0.1)</f>
        <v>120</v>
      </c>
      <c r="E57" s="95">
        <f>ROUND('прайс 2015 розница'!E57*ВЫСОК%,0.1)</f>
        <v>295</v>
      </c>
      <c r="F57" s="95">
        <f>ROUND('прайс 2015 розница'!F57*ВЫСОК%,0.1)</f>
        <v>535</v>
      </c>
      <c r="G57" s="95">
        <f>ROUND('прайс 2015 розница'!G57*ВЫСОК%,0.1)</f>
        <v>1285</v>
      </c>
      <c r="H57" s="206">
        <f>'прайс 2015 розница'!H57/2</f>
        <v>25.7</v>
      </c>
      <c r="I57" s="104"/>
      <c r="J57" s="104"/>
      <c r="K57" s="103" t="s">
        <v>106</v>
      </c>
      <c r="L57" s="47"/>
      <c r="M57" s="2"/>
      <c r="N57" s="2"/>
      <c r="O57" s="2"/>
      <c r="P57" s="44"/>
      <c r="Q57" s="17">
        <f t="shared" si="0"/>
        <v>0</v>
      </c>
      <c r="R57" s="82"/>
      <c r="S57" s="82"/>
      <c r="T57" s="82"/>
      <c r="U57" s="82"/>
    </row>
    <row r="58" spans="1:21" s="90" customFormat="1" ht="19.5" customHeight="1">
      <c r="A58" s="98" t="s">
        <v>118</v>
      </c>
      <c r="B58" s="99" t="s">
        <v>237</v>
      </c>
      <c r="C58" s="86" t="s">
        <v>28</v>
      </c>
      <c r="D58" s="94">
        <f>ROUND('прайс 2015 розница'!D58*ВЫСОК%,0.1)</f>
        <v>160</v>
      </c>
      <c r="E58" s="95">
        <f>ROUND('прайс 2015 розница'!E58*ВЫСОК%,0.1)</f>
        <v>390</v>
      </c>
      <c r="F58" s="95">
        <f>ROUND('прайс 2015 розница'!F58*ВЫСОК%,0.1)</f>
        <v>705</v>
      </c>
      <c r="G58" s="95">
        <f>ROUND('прайс 2015 розница'!G58*ВЫСОК%,0.1)</f>
        <v>1695</v>
      </c>
      <c r="H58" s="206">
        <f>'прайс 2015 розница'!H58/2</f>
        <v>33.9</v>
      </c>
      <c r="I58" s="96"/>
      <c r="J58" s="96"/>
      <c r="K58" s="103" t="s">
        <v>118</v>
      </c>
      <c r="L58" s="47"/>
      <c r="M58" s="2"/>
      <c r="N58" s="2"/>
      <c r="O58" s="2"/>
      <c r="P58" s="44"/>
      <c r="Q58" s="17">
        <f t="shared" si="0"/>
        <v>0</v>
      </c>
      <c r="R58" s="82"/>
      <c r="S58" s="82"/>
      <c r="T58" s="82"/>
      <c r="U58" s="82"/>
    </row>
    <row r="59" spans="1:21" s="90" customFormat="1" ht="19.5" customHeight="1">
      <c r="A59" s="98" t="s">
        <v>48</v>
      </c>
      <c r="B59" s="99" t="s">
        <v>236</v>
      </c>
      <c r="C59" s="86" t="s">
        <v>32</v>
      </c>
      <c r="D59" s="94">
        <f>ROUND('прайс 2015 розница'!D59*ВЫСОК%,0.1)</f>
        <v>110</v>
      </c>
      <c r="E59" s="95">
        <f>ROUND('прайс 2015 розница'!E59*ВЫСОК%,0.1)</f>
        <v>275</v>
      </c>
      <c r="F59" s="95">
        <f>ROUND('прайс 2015 розница'!F59*ВЫСОК%,0.1)</f>
        <v>495</v>
      </c>
      <c r="G59" s="95">
        <f>ROUND('прайс 2015 розница'!G59*ВЫСОК%,0.1)</f>
        <v>1190</v>
      </c>
      <c r="H59" s="206">
        <f>'прайс 2015 розница'!H59/2</f>
        <v>23.8</v>
      </c>
      <c r="I59" s="102"/>
      <c r="J59" s="102"/>
      <c r="K59" s="103" t="s">
        <v>48</v>
      </c>
      <c r="L59" s="47"/>
      <c r="M59" s="2"/>
      <c r="N59" s="2"/>
      <c r="O59" s="2"/>
      <c r="P59" s="44"/>
      <c r="Q59" s="17">
        <f t="shared" si="0"/>
        <v>0</v>
      </c>
      <c r="R59" s="82"/>
      <c r="S59" s="82"/>
      <c r="T59" s="82"/>
      <c r="U59" s="82"/>
    </row>
    <row r="60" spans="1:21" s="90" customFormat="1" ht="19.5" customHeight="1">
      <c r="A60" s="98" t="s">
        <v>4</v>
      </c>
      <c r="B60" s="99" t="s">
        <v>235</v>
      </c>
      <c r="C60" s="86" t="s">
        <v>31</v>
      </c>
      <c r="D60" s="94">
        <f>ROUND('прайс 2015 розница'!D60*ВЫСОК%,0.1)</f>
        <v>70</v>
      </c>
      <c r="E60" s="95">
        <f>ROUND('прайс 2015 розница'!E60*ВЫСОК%,0.1)</f>
        <v>175</v>
      </c>
      <c r="F60" s="95">
        <f>ROUND('прайс 2015 розница'!F60*ВЫСОК%,0.1)</f>
        <v>315</v>
      </c>
      <c r="G60" s="95">
        <f>ROUND('прайс 2015 розница'!G60*ВЫСОК%,0.1)</f>
        <v>760</v>
      </c>
      <c r="H60" s="206">
        <f>'прайс 2015 розница'!H60/2</f>
        <v>15.2</v>
      </c>
      <c r="I60" s="102"/>
      <c r="J60" s="102"/>
      <c r="K60" s="103" t="s">
        <v>4</v>
      </c>
      <c r="L60" s="47"/>
      <c r="M60" s="2"/>
      <c r="N60" s="2"/>
      <c r="O60" s="2"/>
      <c r="P60" s="44"/>
      <c r="Q60" s="17">
        <f t="shared" si="0"/>
        <v>0</v>
      </c>
      <c r="R60" s="82"/>
      <c r="S60" s="82"/>
      <c r="T60" s="82"/>
      <c r="U60" s="82"/>
    </row>
    <row r="61" spans="1:21" s="111" customFormat="1" ht="19.5" customHeight="1">
      <c r="A61" s="107" t="s">
        <v>15</v>
      </c>
      <c r="B61" s="108" t="s">
        <v>234</v>
      </c>
      <c r="C61" s="109" t="s">
        <v>40</v>
      </c>
      <c r="D61" s="94">
        <f>ROUND('прайс 2015 розница'!D61*ВЫСОК%,0.1)</f>
        <v>80</v>
      </c>
      <c r="E61" s="95">
        <f>ROUND('прайс 2015 розница'!E61*ВЫСОК%,0.1)</f>
        <v>190</v>
      </c>
      <c r="F61" s="95">
        <f>ROUND('прайс 2015 розница'!F61*ВЫСОК%,0.1)</f>
        <v>345</v>
      </c>
      <c r="G61" s="95">
        <f>ROUND('прайс 2015 розница'!G61*ВЫСОК%,0.1)</f>
        <v>830</v>
      </c>
      <c r="H61" s="206">
        <f>'прайс 2015 розница'!H61/2</f>
        <v>16.6</v>
      </c>
      <c r="I61" s="102"/>
      <c r="J61" s="102"/>
      <c r="K61" s="110" t="s">
        <v>15</v>
      </c>
      <c r="L61" s="48"/>
      <c r="M61" s="49"/>
      <c r="N61" s="49"/>
      <c r="O61" s="49"/>
      <c r="P61" s="42"/>
      <c r="Q61" s="17">
        <f t="shared" si="0"/>
        <v>0</v>
      </c>
      <c r="R61" s="82"/>
      <c r="S61" s="82"/>
      <c r="T61" s="82"/>
      <c r="U61" s="82"/>
    </row>
    <row r="62" spans="1:21" s="90" customFormat="1" ht="19.5" customHeight="1">
      <c r="A62" s="98" t="s">
        <v>103</v>
      </c>
      <c r="B62" s="99" t="s">
        <v>233</v>
      </c>
      <c r="C62" s="86" t="s">
        <v>24</v>
      </c>
      <c r="D62" s="94">
        <f>ROUND('прайс 2015 розница'!D62*ВЫСОК%,0.1)</f>
        <v>50</v>
      </c>
      <c r="E62" s="95">
        <f>ROUND('прайс 2015 розница'!E62*ВЫСОК%,0.1)</f>
        <v>125</v>
      </c>
      <c r="F62" s="95">
        <f>ROUND('прайс 2015 розница'!F62*ВЫСОК%,0.1)</f>
        <v>225</v>
      </c>
      <c r="G62" s="95">
        <f>ROUND('прайс 2015 розница'!G62*ВЫСОК%,0.1)</f>
        <v>540</v>
      </c>
      <c r="H62" s="206">
        <f>'прайс 2015 розница'!H62/2</f>
        <v>10.8</v>
      </c>
      <c r="I62" s="104"/>
      <c r="J62" s="104"/>
      <c r="K62" s="103" t="s">
        <v>103</v>
      </c>
      <c r="L62" s="47"/>
      <c r="M62" s="2"/>
      <c r="N62" s="2"/>
      <c r="O62" s="2"/>
      <c r="P62" s="44"/>
      <c r="Q62" s="17">
        <f t="shared" si="0"/>
        <v>0</v>
      </c>
      <c r="R62" s="82"/>
      <c r="S62" s="82"/>
      <c r="T62" s="82"/>
      <c r="U62" s="82"/>
    </row>
    <row r="63" spans="1:21" s="90" customFormat="1" ht="19.5" customHeight="1">
      <c r="A63" s="98" t="s">
        <v>180</v>
      </c>
      <c r="B63" s="99" t="s">
        <v>300</v>
      </c>
      <c r="C63" s="86" t="s">
        <v>76</v>
      </c>
      <c r="D63" s="94">
        <f>ROUND('прайс 2015 розница'!D63*ВЫСОК%,0.1)</f>
        <v>85</v>
      </c>
      <c r="E63" s="95">
        <f>ROUND('прайс 2015 розница'!E63*ВЫСОК%,0.1)</f>
        <v>210</v>
      </c>
      <c r="F63" s="95">
        <f>ROUND('прайс 2015 розница'!F63*ВЫСОК%,0.1)</f>
        <v>380</v>
      </c>
      <c r="G63" s="95">
        <f>ROUND('прайс 2015 розница'!G63*ВЫСОК%,0.1)</f>
        <v>915</v>
      </c>
      <c r="H63" s="206">
        <f>'прайс 2015 розница'!H63/2</f>
        <v>18.3</v>
      </c>
      <c r="I63" s="104"/>
      <c r="J63" s="104"/>
      <c r="K63" s="103" t="s">
        <v>180</v>
      </c>
      <c r="L63" s="47"/>
      <c r="M63" s="2"/>
      <c r="N63" s="2"/>
      <c r="O63" s="2"/>
      <c r="P63" s="44"/>
      <c r="Q63" s="17">
        <f t="shared" si="0"/>
        <v>0</v>
      </c>
      <c r="R63" s="82"/>
      <c r="S63" s="82"/>
      <c r="T63" s="82"/>
      <c r="U63" s="82"/>
    </row>
    <row r="64" spans="1:21" s="111" customFormat="1" ht="19.5" customHeight="1">
      <c r="A64" s="107" t="s">
        <v>83</v>
      </c>
      <c r="B64" s="108" t="s">
        <v>230</v>
      </c>
      <c r="C64" s="109" t="s">
        <v>41</v>
      </c>
      <c r="D64" s="94">
        <f>ROUND('прайс 2015 розница'!D64*ВЫСОК%,0.1)</f>
        <v>1320</v>
      </c>
      <c r="E64" s="95">
        <f>ROUND('прайс 2015 розница'!E64*ВЫСОК%,0.1)</f>
        <v>3300</v>
      </c>
      <c r="F64" s="95">
        <f>ROUND('прайс 2015 розница'!F64*ВЫСОК%,0.1)</f>
        <v>5940</v>
      </c>
      <c r="G64" s="95">
        <f>ROUND('прайс 2015 розница'!G64*ВЫСОК%,0.1)</f>
        <v>14260</v>
      </c>
      <c r="H64" s="206">
        <f>'прайс 2015 розница'!H64/2</f>
        <v>285.2</v>
      </c>
      <c r="I64" s="104"/>
      <c r="J64" s="104"/>
      <c r="K64" s="110" t="s">
        <v>83</v>
      </c>
      <c r="L64" s="48"/>
      <c r="M64" s="49"/>
      <c r="N64" s="49"/>
      <c r="O64" s="49"/>
      <c r="P64" s="42"/>
      <c r="Q64" s="17">
        <f t="shared" si="0"/>
        <v>0</v>
      </c>
      <c r="R64" s="82"/>
      <c r="S64" s="82"/>
      <c r="T64" s="82"/>
      <c r="U64" s="82"/>
    </row>
    <row r="65" spans="1:21" s="90" customFormat="1" ht="19.5" customHeight="1">
      <c r="A65" s="98" t="s">
        <v>13</v>
      </c>
      <c r="B65" s="99" t="s">
        <v>232</v>
      </c>
      <c r="C65" s="86" t="s">
        <v>32</v>
      </c>
      <c r="D65" s="94">
        <f>ROUND('прайс 2015 розница'!D65*ВЫСОК%,0.1)</f>
        <v>125</v>
      </c>
      <c r="E65" s="95">
        <f>ROUND('прайс 2015 розница'!E65*ВЫСОК%,0.1)</f>
        <v>310</v>
      </c>
      <c r="F65" s="95">
        <f>ROUND('прайс 2015 розница'!F65*ВЫСОК%,0.1)</f>
        <v>560</v>
      </c>
      <c r="G65" s="95">
        <f>ROUND('прайс 2015 розница'!G65*ВЫСОК%,0.1)</f>
        <v>1345</v>
      </c>
      <c r="H65" s="206">
        <f>'прайс 2015 розница'!H65/2</f>
        <v>26.9</v>
      </c>
      <c r="I65" s="102"/>
      <c r="J65" s="102"/>
      <c r="K65" s="103" t="s">
        <v>13</v>
      </c>
      <c r="L65" s="47"/>
      <c r="M65" s="2"/>
      <c r="N65" s="2"/>
      <c r="O65" s="2"/>
      <c r="P65" s="44"/>
      <c r="Q65" s="17">
        <f t="shared" si="0"/>
        <v>0</v>
      </c>
      <c r="R65" s="82"/>
      <c r="S65" s="82"/>
      <c r="T65" s="82"/>
      <c r="U65" s="82"/>
    </row>
    <row r="66" spans="1:21" s="111" customFormat="1" ht="19.5" customHeight="1">
      <c r="A66" s="107" t="s">
        <v>39</v>
      </c>
      <c r="B66" s="108" t="s">
        <v>231</v>
      </c>
      <c r="C66" s="109" t="s">
        <v>27</v>
      </c>
      <c r="D66" s="94">
        <f>ROUND('прайс 2015 розница'!D66*ВЫСОК%,0.1)</f>
        <v>75</v>
      </c>
      <c r="E66" s="95">
        <f>ROUND('прайс 2015 розница'!E66*ВЫСОК%,0.1)</f>
        <v>185</v>
      </c>
      <c r="F66" s="95">
        <f>ROUND('прайс 2015 розница'!F66*ВЫСОК%,0.1)</f>
        <v>335</v>
      </c>
      <c r="G66" s="95">
        <f>ROUND('прайс 2015 розница'!G66*ВЫСОК%,0.1)</f>
        <v>805</v>
      </c>
      <c r="H66" s="206">
        <f>'прайс 2015 розница'!H66/2</f>
        <v>16.1</v>
      </c>
      <c r="I66" s="102"/>
      <c r="J66" s="102"/>
      <c r="K66" s="110" t="s">
        <v>39</v>
      </c>
      <c r="L66" s="48"/>
      <c r="M66" s="49"/>
      <c r="N66" s="49"/>
      <c r="O66" s="49"/>
      <c r="P66" s="42"/>
      <c r="Q66" s="17">
        <f t="shared" si="0"/>
        <v>0</v>
      </c>
      <c r="R66" s="82"/>
      <c r="S66" s="82"/>
      <c r="T66" s="82"/>
      <c r="U66" s="82"/>
    </row>
    <row r="67" spans="1:21" s="90" customFormat="1" ht="19.5" customHeight="1">
      <c r="A67" s="98" t="s">
        <v>170</v>
      </c>
      <c r="B67" s="99" t="s">
        <v>191</v>
      </c>
      <c r="C67" s="86" t="s">
        <v>190</v>
      </c>
      <c r="D67" s="94">
        <f>ROUND('прайс 2015 розница'!D67*ВЫСОК%,0.1)</f>
        <v>75</v>
      </c>
      <c r="E67" s="95">
        <f>ROUND('прайс 2015 розница'!E67*ВЫСОК%,0.1)</f>
        <v>185</v>
      </c>
      <c r="F67" s="95">
        <f>ROUND('прайс 2015 розница'!F67*ВЫСОК%,0.1)</f>
        <v>335</v>
      </c>
      <c r="G67" s="95">
        <f>ROUND('прайс 2015 розница'!G67*ВЫСОК%,0.1)</f>
        <v>805</v>
      </c>
      <c r="H67" s="206">
        <f>'прайс 2015 розница'!H67/2</f>
        <v>16.1</v>
      </c>
      <c r="I67" s="104"/>
      <c r="J67" s="104"/>
      <c r="K67" s="103" t="s">
        <v>170</v>
      </c>
      <c r="L67" s="47"/>
      <c r="M67" s="2"/>
      <c r="N67" s="2"/>
      <c r="O67" s="2"/>
      <c r="P67" s="44"/>
      <c r="Q67" s="17">
        <f t="shared" si="0"/>
        <v>0</v>
      </c>
      <c r="R67" s="82"/>
      <c r="S67" s="82"/>
      <c r="T67" s="82"/>
      <c r="U67" s="82"/>
    </row>
    <row r="68" spans="1:21" s="90" customFormat="1" ht="19.5" customHeight="1">
      <c r="A68" s="98" t="s">
        <v>14</v>
      </c>
      <c r="B68" s="99" t="s">
        <v>230</v>
      </c>
      <c r="C68" s="86" t="s">
        <v>34</v>
      </c>
      <c r="D68" s="94">
        <f>ROUND('прайс 2015 розница'!D68*ВЫСОК%,0.1)</f>
        <v>70</v>
      </c>
      <c r="E68" s="95">
        <f>ROUND('прайс 2015 розница'!E68*ВЫСОК%,0.1)</f>
        <v>170</v>
      </c>
      <c r="F68" s="95">
        <f>ROUND('прайс 2015 розница'!F68*ВЫСОК%,0.1)</f>
        <v>310</v>
      </c>
      <c r="G68" s="95">
        <f>ROUND('прайс 2015 розница'!G68*ВЫСОК%,0.1)</f>
        <v>745</v>
      </c>
      <c r="H68" s="206">
        <f>'прайс 2015 розница'!H68/2</f>
        <v>14.9</v>
      </c>
      <c r="I68" s="102"/>
      <c r="J68" s="102"/>
      <c r="K68" s="103" t="s">
        <v>14</v>
      </c>
      <c r="L68" s="47"/>
      <c r="M68" s="2"/>
      <c r="N68" s="2"/>
      <c r="O68" s="2"/>
      <c r="P68" s="44"/>
      <c r="Q68" s="17">
        <f t="shared" si="0"/>
        <v>0</v>
      </c>
      <c r="R68" s="82"/>
      <c r="S68" s="82"/>
      <c r="T68" s="82"/>
      <c r="U68" s="82"/>
    </row>
    <row r="69" spans="1:21" s="90" customFormat="1" ht="19.5" customHeight="1">
      <c r="A69" s="98" t="s">
        <v>84</v>
      </c>
      <c r="B69" s="99" t="s">
        <v>229</v>
      </c>
      <c r="C69" s="86" t="s">
        <v>36</v>
      </c>
      <c r="D69" s="94">
        <f>ROUND('прайс 2015 розница'!D69*ВЫСОК%,0.1)</f>
        <v>115</v>
      </c>
      <c r="E69" s="95">
        <f>ROUND('прайс 2015 розница'!E69*ВЫСОК%,0.1)</f>
        <v>280</v>
      </c>
      <c r="F69" s="95">
        <f>ROUND('прайс 2015 розница'!F69*ВЫСОК%,0.1)</f>
        <v>505</v>
      </c>
      <c r="G69" s="95">
        <f>ROUND('прайс 2015 розница'!G69*ВЫСОК%,0.1)</f>
        <v>1215</v>
      </c>
      <c r="H69" s="206">
        <f>'прайс 2015 розница'!H69/2</f>
        <v>24.3</v>
      </c>
      <c r="I69" s="102"/>
      <c r="J69" s="102"/>
      <c r="K69" s="103" t="s">
        <v>84</v>
      </c>
      <c r="L69" s="47"/>
      <c r="M69" s="2"/>
      <c r="N69" s="2"/>
      <c r="O69" s="2"/>
      <c r="P69" s="44"/>
      <c r="Q69" s="17">
        <f t="shared" si="0"/>
        <v>0</v>
      </c>
      <c r="R69" s="82"/>
      <c r="S69" s="82"/>
      <c r="T69" s="82"/>
      <c r="U69" s="82"/>
    </row>
    <row r="70" spans="1:21" s="90" customFormat="1" ht="19.5" customHeight="1">
      <c r="A70" s="98" t="s">
        <v>117</v>
      </c>
      <c r="B70" s="99" t="s">
        <v>228</v>
      </c>
      <c r="C70" s="86" t="s">
        <v>35</v>
      </c>
      <c r="D70" s="94">
        <f>ROUND('прайс 2015 розница'!D70*ВЫСОК%,0.1)</f>
        <v>40</v>
      </c>
      <c r="E70" s="95">
        <f>ROUND('прайс 2015 розница'!E70*ВЫСОК%,0.1)</f>
        <v>95</v>
      </c>
      <c r="F70" s="95">
        <f>ROUND('прайс 2015 розница'!F70*ВЫСОК%,0.1)</f>
        <v>175</v>
      </c>
      <c r="G70" s="95">
        <f>ROUND('прайс 2015 розница'!G70*ВЫСОК%,0.1)</f>
        <v>420</v>
      </c>
      <c r="H70" s="206">
        <f>'прайс 2015 розница'!H70/2</f>
        <v>8.4</v>
      </c>
      <c r="I70" s="102"/>
      <c r="J70" s="102"/>
      <c r="K70" s="103" t="s">
        <v>117</v>
      </c>
      <c r="L70" s="47"/>
      <c r="M70" s="2"/>
      <c r="N70" s="2"/>
      <c r="O70" s="2"/>
      <c r="P70" s="44"/>
      <c r="Q70" s="17">
        <f t="shared" si="0"/>
        <v>0</v>
      </c>
      <c r="R70" s="82"/>
      <c r="S70" s="82"/>
      <c r="T70" s="82"/>
      <c r="U70" s="82"/>
    </row>
    <row r="71" spans="1:21" s="90" customFormat="1" ht="19.5" customHeight="1">
      <c r="A71" s="98" t="s">
        <v>102</v>
      </c>
      <c r="B71" s="99" t="s">
        <v>105</v>
      </c>
      <c r="C71" s="86" t="s">
        <v>104</v>
      </c>
      <c r="D71" s="94">
        <f>ROUND('прайс 2015 розница'!D71*ВЫСОК%,0.1)</f>
        <v>50</v>
      </c>
      <c r="E71" s="95">
        <f>ROUND('прайс 2015 розница'!E71*ВЫСОК%,0.1)</f>
        <v>125</v>
      </c>
      <c r="F71" s="95">
        <f>ROUND('прайс 2015 розница'!F71*ВЫСОК%,0.1)</f>
        <v>225</v>
      </c>
      <c r="G71" s="95">
        <f>ROUND('прайс 2015 розница'!G71*ВЫСОК%,0.1)</f>
        <v>540</v>
      </c>
      <c r="H71" s="206">
        <f>'прайс 2015 розница'!H71/2</f>
        <v>10.8</v>
      </c>
      <c r="I71" s="102"/>
      <c r="J71" s="102"/>
      <c r="K71" s="103" t="s">
        <v>102</v>
      </c>
      <c r="L71" s="47"/>
      <c r="M71" s="2"/>
      <c r="N71" s="2"/>
      <c r="O71" s="2"/>
      <c r="P71" s="44"/>
      <c r="Q71" s="17">
        <f t="shared" si="0"/>
        <v>0</v>
      </c>
      <c r="R71" s="82"/>
      <c r="S71" s="82"/>
      <c r="T71" s="82"/>
      <c r="U71" s="82"/>
    </row>
    <row r="72" spans="1:21" s="90" customFormat="1" ht="19.5" customHeight="1">
      <c r="A72" s="98" t="s">
        <v>207</v>
      </c>
      <c r="B72" s="99" t="s">
        <v>227</v>
      </c>
      <c r="C72" s="86" t="s">
        <v>57</v>
      </c>
      <c r="D72" s="94">
        <f>ROUND('прайс 2015 розница'!D72*ВЫСОК%,0.1)</f>
        <v>680</v>
      </c>
      <c r="E72" s="95">
        <f>ROUND('прайс 2015 розница'!E72*ВЫСОК%,0.1)</f>
        <v>1695</v>
      </c>
      <c r="F72" s="95">
        <f>ROUND('прайс 2015 розница'!F72*ВЫСОК%,0.1)</f>
        <v>3055</v>
      </c>
      <c r="G72" s="95">
        <f>ROUND('прайс 2015 розница'!G72*ВЫСОК%,0.1)</f>
        <v>7335</v>
      </c>
      <c r="H72" s="206">
        <f>'прайс 2015 розница'!H72/2</f>
        <v>146.7</v>
      </c>
      <c r="I72" s="102"/>
      <c r="J72" s="102"/>
      <c r="K72" s="103" t="s">
        <v>184</v>
      </c>
      <c r="L72" s="47"/>
      <c r="M72" s="2"/>
      <c r="N72" s="2"/>
      <c r="O72" s="2"/>
      <c r="P72" s="44"/>
      <c r="Q72" s="17">
        <f t="shared" si="0"/>
        <v>0</v>
      </c>
      <c r="R72" s="82"/>
      <c r="S72" s="82"/>
      <c r="T72" s="82"/>
      <c r="U72" s="82"/>
    </row>
    <row r="73" spans="1:21" s="90" customFormat="1" ht="19.5" customHeight="1">
      <c r="A73" s="98" t="s">
        <v>16</v>
      </c>
      <c r="B73" s="99" t="s">
        <v>226</v>
      </c>
      <c r="C73" s="86" t="s">
        <v>38</v>
      </c>
      <c r="D73" s="94">
        <f>ROUND('прайс 2015 розница'!D73*ВЫСОК%,0.1)</f>
        <v>60</v>
      </c>
      <c r="E73" s="95">
        <f>ROUND('прайс 2015 розница'!E73*ВЫСОК%,0.1)</f>
        <v>145</v>
      </c>
      <c r="F73" s="95">
        <f>ROUND('прайс 2015 розница'!F73*ВЫСОК%,0.1)</f>
        <v>265</v>
      </c>
      <c r="G73" s="95">
        <f>ROUND('прайс 2015 розница'!G73*ВЫСОК%,0.1)</f>
        <v>640</v>
      </c>
      <c r="H73" s="206">
        <f>'прайс 2015 розница'!H73/2</f>
        <v>12.8</v>
      </c>
      <c r="I73" s="104"/>
      <c r="J73" s="104"/>
      <c r="K73" s="103" t="s">
        <v>16</v>
      </c>
      <c r="L73" s="47"/>
      <c r="M73" s="2"/>
      <c r="N73" s="2"/>
      <c r="O73" s="2"/>
      <c r="P73" s="44"/>
      <c r="Q73" s="17">
        <f t="shared" si="0"/>
        <v>0</v>
      </c>
      <c r="R73" s="82"/>
      <c r="S73" s="82"/>
      <c r="T73" s="82"/>
      <c r="U73" s="82"/>
    </row>
    <row r="74" spans="1:21" s="90" customFormat="1" ht="19.5" customHeight="1">
      <c r="A74" s="98" t="s">
        <v>49</v>
      </c>
      <c r="B74" s="99" t="s">
        <v>225</v>
      </c>
      <c r="C74" s="86" t="s">
        <v>56</v>
      </c>
      <c r="D74" s="94">
        <f>ROUND('прайс 2015 розница'!D74*ВЫСОК%,0.1)</f>
        <v>130</v>
      </c>
      <c r="E74" s="95">
        <f>ROUND('прайс 2015 розница'!E74*ВЫСОК%,0.1)</f>
        <v>325</v>
      </c>
      <c r="F74" s="95">
        <f>ROUND('прайс 2015 розница'!F74*ВЫСОК%,0.1)</f>
        <v>585</v>
      </c>
      <c r="G74" s="95">
        <f>ROUND('прайс 2015 розница'!G74*ВЫСОК%,0.1)</f>
        <v>1405</v>
      </c>
      <c r="H74" s="206">
        <f>'прайс 2015 розница'!H74/2</f>
        <v>28.1</v>
      </c>
      <c r="I74" s="102"/>
      <c r="J74" s="102"/>
      <c r="K74" s="103" t="s">
        <v>49</v>
      </c>
      <c r="L74" s="47"/>
      <c r="M74" s="2"/>
      <c r="N74" s="2"/>
      <c r="O74" s="2"/>
      <c r="P74" s="44"/>
      <c r="Q74" s="17">
        <f t="shared" si="0"/>
        <v>0</v>
      </c>
      <c r="R74" s="82"/>
      <c r="S74" s="82"/>
      <c r="T74" s="82"/>
      <c r="U74" s="82"/>
    </row>
    <row r="75" spans="1:21" s="90" customFormat="1" ht="19.5" customHeight="1">
      <c r="A75" s="98" t="s">
        <v>116</v>
      </c>
      <c r="B75" s="99" t="s">
        <v>224</v>
      </c>
      <c r="C75" s="86" t="s">
        <v>36</v>
      </c>
      <c r="D75" s="94">
        <f>ROUND('прайс 2015 розница'!D75*ВЫСОК%,0.1)</f>
        <v>745</v>
      </c>
      <c r="E75" s="95">
        <f>ROUND('прайс 2015 розница'!E75*ВЫСОК%,0.1)</f>
        <v>1860</v>
      </c>
      <c r="F75" s="95">
        <f>ROUND('прайс 2015 розница'!F75*ВЫСОК%,0.1)</f>
        <v>3350</v>
      </c>
      <c r="G75" s="95">
        <f>ROUND('прайс 2015 розница'!G75*ВЫСОК%,0.1)</f>
        <v>8040</v>
      </c>
      <c r="H75" s="206">
        <f>'прайс 2015 розница'!H75/2</f>
        <v>160.8</v>
      </c>
      <c r="I75" s="102"/>
      <c r="J75" s="102"/>
      <c r="K75" s="103" t="s">
        <v>116</v>
      </c>
      <c r="L75" s="47"/>
      <c r="M75" s="2"/>
      <c r="N75" s="2"/>
      <c r="O75" s="2"/>
      <c r="P75" s="44"/>
      <c r="Q75" s="17">
        <f aca="true" t="shared" si="1" ref="Q75:Q90">SUM(D75*L75+E75*M75+F75*N75+G75*O75+(H75*P75-IF(AND(51&lt;=P75,P75&lt;99),P75*H75*1%,IF(AND(100&lt;=P75,P75&lt;299),P75*H75*2%,IF(AND(300&lt;=P75,P75&lt;499),P75*H75*3%,IF(AND(500&lt;=P75,P75&lt;999),P75*H75*4%,IF(P75&gt;=1000,P75*H75*5%,0)))))))</f>
        <v>0</v>
      </c>
      <c r="R75" s="82"/>
      <c r="S75" s="82"/>
      <c r="T75" s="82"/>
      <c r="U75" s="82"/>
    </row>
    <row r="76" spans="1:21" s="90" customFormat="1" ht="19.5" customHeight="1">
      <c r="A76" s="98" t="s">
        <v>2</v>
      </c>
      <c r="B76" s="99" t="s">
        <v>223</v>
      </c>
      <c r="C76" s="86" t="s">
        <v>25</v>
      </c>
      <c r="D76" s="94">
        <f>ROUND('прайс 2015 розница'!D76*ВЫСОК%,0.1)</f>
        <v>915</v>
      </c>
      <c r="E76" s="95">
        <f>ROUND('прайс 2015 розница'!E76*ВЫСОК%,0.1)</f>
        <v>2280</v>
      </c>
      <c r="F76" s="95">
        <f>ROUND('прайс 2015 розница'!F76*ВЫСОК%,0.1)</f>
        <v>4105</v>
      </c>
      <c r="G76" s="95">
        <f>ROUND('прайс 2015 розница'!G76*ВЫСОК%,0.1)</f>
        <v>9855</v>
      </c>
      <c r="H76" s="206">
        <f>'прайс 2015 розница'!H76/2</f>
        <v>197.1</v>
      </c>
      <c r="I76" s="96"/>
      <c r="J76" s="96"/>
      <c r="K76" s="103" t="s">
        <v>2</v>
      </c>
      <c r="L76" s="47"/>
      <c r="M76" s="2"/>
      <c r="N76" s="2"/>
      <c r="O76" s="2"/>
      <c r="P76" s="44"/>
      <c r="Q76" s="17">
        <f t="shared" si="1"/>
        <v>0</v>
      </c>
      <c r="R76" s="82"/>
      <c r="S76" s="82"/>
      <c r="T76" s="82"/>
      <c r="U76" s="82"/>
    </row>
    <row r="77" spans="1:21" s="83" customFormat="1" ht="19.5" customHeight="1">
      <c r="A77" s="107" t="s">
        <v>565</v>
      </c>
      <c r="B77" s="108" t="s">
        <v>222</v>
      </c>
      <c r="C77" s="109" t="s">
        <v>32</v>
      </c>
      <c r="D77" s="94">
        <f>ROUND('прайс 2015 розница'!D77*ВЫСОК%,0.1)</f>
        <v>1280</v>
      </c>
      <c r="E77" s="95">
        <f>ROUND('прайс 2015 розница'!E77*ВЫСОК%,0.1)</f>
        <v>3200</v>
      </c>
      <c r="F77" s="95">
        <f>ROUND('прайс 2015 розница'!F77*ВЫСОК%,0.1)</f>
        <v>5760</v>
      </c>
      <c r="G77" s="95">
        <f>ROUND('прайс 2015 розница'!G77*ВЫСОК%,0.1)</f>
        <v>13825</v>
      </c>
      <c r="H77" s="206">
        <f>'прайс 2015 розница'!H77/2</f>
        <v>276.5</v>
      </c>
      <c r="I77" s="102"/>
      <c r="J77" s="102"/>
      <c r="K77" s="110" t="s">
        <v>93</v>
      </c>
      <c r="L77" s="48"/>
      <c r="M77" s="49"/>
      <c r="N77" s="49"/>
      <c r="O77" s="49"/>
      <c r="P77" s="42"/>
      <c r="Q77" s="17">
        <f t="shared" si="1"/>
        <v>0</v>
      </c>
      <c r="R77" s="82"/>
      <c r="S77" s="82"/>
      <c r="T77" s="82"/>
      <c r="U77" s="82"/>
    </row>
    <row r="78" spans="1:21" s="90" customFormat="1" ht="19.5" customHeight="1">
      <c r="A78" s="98" t="s">
        <v>92</v>
      </c>
      <c r="B78" s="99" t="s">
        <v>221</v>
      </c>
      <c r="C78" s="86" t="s">
        <v>32</v>
      </c>
      <c r="D78" s="94">
        <f>ROUND('прайс 2015 розница'!D78*ВЫСОК%,0.1)</f>
        <v>130</v>
      </c>
      <c r="E78" s="95">
        <f>ROUND('прайс 2015 розница'!E78*ВЫСОК%,0.1)</f>
        <v>325</v>
      </c>
      <c r="F78" s="95">
        <f>ROUND('прайс 2015 розница'!F78*ВЫСОК%,0.1)</f>
        <v>585</v>
      </c>
      <c r="G78" s="95">
        <f>ROUND('прайс 2015 розница'!G78*ВЫСОК%,0.1)</f>
        <v>1405</v>
      </c>
      <c r="H78" s="206">
        <f>'прайс 2015 розница'!H78/2</f>
        <v>28.1</v>
      </c>
      <c r="I78" s="102"/>
      <c r="J78" s="102"/>
      <c r="K78" s="103" t="s">
        <v>92</v>
      </c>
      <c r="L78" s="47"/>
      <c r="M78" s="2"/>
      <c r="N78" s="2"/>
      <c r="O78" s="2"/>
      <c r="P78" s="44"/>
      <c r="Q78" s="17">
        <f t="shared" si="1"/>
        <v>0</v>
      </c>
      <c r="R78" s="82"/>
      <c r="S78" s="82"/>
      <c r="T78" s="82"/>
      <c r="U78" s="82"/>
    </row>
    <row r="79" spans="1:21" s="90" customFormat="1" ht="19.5" customHeight="1">
      <c r="A79" s="98" t="s">
        <v>12</v>
      </c>
      <c r="B79" s="99" t="s">
        <v>220</v>
      </c>
      <c r="C79" s="86" t="s">
        <v>35</v>
      </c>
      <c r="D79" s="94">
        <f>ROUND('прайс 2015 розница'!D79*ВЫСОК%,0.1)</f>
        <v>50</v>
      </c>
      <c r="E79" s="95">
        <f>ROUND('прайс 2015 розница'!E79*ВЫСОК%,0.1)</f>
        <v>125</v>
      </c>
      <c r="F79" s="95">
        <f>ROUND('прайс 2015 розница'!F79*ВЫСОК%,0.1)</f>
        <v>225</v>
      </c>
      <c r="G79" s="95">
        <f>ROUND('прайс 2015 розница'!G79*ВЫСОК%,0.1)</f>
        <v>540</v>
      </c>
      <c r="H79" s="206">
        <f>'прайс 2015 розница'!H79/2</f>
        <v>10.8</v>
      </c>
      <c r="I79" s="102"/>
      <c r="J79" s="102"/>
      <c r="K79" s="103" t="s">
        <v>12</v>
      </c>
      <c r="L79" s="47"/>
      <c r="M79" s="2"/>
      <c r="N79" s="2"/>
      <c r="O79" s="2"/>
      <c r="P79" s="44"/>
      <c r="Q79" s="17">
        <f t="shared" si="1"/>
        <v>0</v>
      </c>
      <c r="R79" s="82"/>
      <c r="S79" s="82"/>
      <c r="T79" s="82"/>
      <c r="U79" s="82"/>
    </row>
    <row r="80" spans="1:21" s="90" customFormat="1" ht="19.5" customHeight="1">
      <c r="A80" s="98" t="s">
        <v>304</v>
      </c>
      <c r="B80" s="99" t="s">
        <v>219</v>
      </c>
      <c r="C80" s="86" t="s">
        <v>36</v>
      </c>
      <c r="D80" s="94">
        <f>ROUND('прайс 2015 розница'!D80*ВЫСОК%,0.1)</f>
        <v>140</v>
      </c>
      <c r="E80" s="95">
        <f>ROUND('прайс 2015 розница'!E80*ВЫСОК%,0.1)</f>
        <v>340</v>
      </c>
      <c r="F80" s="95">
        <f>ROUND('прайс 2015 розница'!F80*ВЫСОК%,0.1)</f>
        <v>615</v>
      </c>
      <c r="G80" s="95">
        <f>ROUND('прайс 2015 розница'!G80*ВЫСОК%,0.1)</f>
        <v>1480</v>
      </c>
      <c r="H80" s="206">
        <f>'прайс 2015 розница'!H80/2</f>
        <v>29.6</v>
      </c>
      <c r="I80" s="102"/>
      <c r="J80" s="102"/>
      <c r="K80" s="103" t="s">
        <v>50</v>
      </c>
      <c r="L80" s="47"/>
      <c r="M80" s="2"/>
      <c r="N80" s="2"/>
      <c r="O80" s="2"/>
      <c r="P80" s="44"/>
      <c r="Q80" s="17">
        <f t="shared" si="1"/>
        <v>0</v>
      </c>
      <c r="R80" s="82"/>
      <c r="S80" s="82"/>
      <c r="T80" s="82"/>
      <c r="U80" s="82"/>
    </row>
    <row r="81" spans="1:21" s="90" customFormat="1" ht="19.5" customHeight="1">
      <c r="A81" s="98" t="s">
        <v>85</v>
      </c>
      <c r="B81" s="99" t="s">
        <v>218</v>
      </c>
      <c r="C81" s="86" t="s">
        <v>29</v>
      </c>
      <c r="D81" s="94">
        <f>ROUND('прайс 2015 розница'!D81*ВЫСОК%,0.1)</f>
        <v>45</v>
      </c>
      <c r="E81" s="95">
        <f>ROUND('прайс 2015 розница'!E81*ВЫСОК%,0.1)</f>
        <v>110</v>
      </c>
      <c r="F81" s="95">
        <f>ROUND('прайс 2015 розница'!F81*ВЫСОК%,0.1)</f>
        <v>200</v>
      </c>
      <c r="G81" s="95">
        <f>ROUND('прайс 2015 розница'!G81*ВЫСОК%,0.1)</f>
        <v>480</v>
      </c>
      <c r="H81" s="206">
        <f>'прайс 2015 розница'!H81/2</f>
        <v>9.6</v>
      </c>
      <c r="I81" s="104"/>
      <c r="J81" s="104"/>
      <c r="K81" s="103" t="s">
        <v>85</v>
      </c>
      <c r="L81" s="47"/>
      <c r="M81" s="2"/>
      <c r="N81" s="2"/>
      <c r="O81" s="2"/>
      <c r="P81" s="44"/>
      <c r="Q81" s="17">
        <f t="shared" si="1"/>
        <v>0</v>
      </c>
      <c r="R81" s="82"/>
      <c r="S81" s="82"/>
      <c r="T81" s="82"/>
      <c r="U81" s="82"/>
    </row>
    <row r="82" spans="1:21" s="90" customFormat="1" ht="19.5" customHeight="1">
      <c r="A82" s="98" t="s">
        <v>86</v>
      </c>
      <c r="B82" s="99" t="s">
        <v>217</v>
      </c>
      <c r="C82" s="86" t="s">
        <v>36</v>
      </c>
      <c r="D82" s="94">
        <f>ROUND('прайс 2015 розница'!D82*ВЫСОК%,0.1)</f>
        <v>870</v>
      </c>
      <c r="E82" s="95">
        <f>ROUND('прайс 2015 розница'!E82*ВЫСОК%,0.1)</f>
        <v>2170</v>
      </c>
      <c r="F82" s="95">
        <f>ROUND('прайс 2015 розница'!F82*ВЫСОК%,0.1)</f>
        <v>3910</v>
      </c>
      <c r="G82" s="95">
        <f>ROUND('прайс 2015 розница'!G82*ВЫСОК%,0.1)</f>
        <v>9385</v>
      </c>
      <c r="H82" s="206">
        <f>'прайс 2015 розница'!H82/2</f>
        <v>187.7</v>
      </c>
      <c r="I82" s="104"/>
      <c r="J82" s="104"/>
      <c r="K82" s="103" t="s">
        <v>86</v>
      </c>
      <c r="L82" s="47"/>
      <c r="M82" s="2"/>
      <c r="N82" s="2"/>
      <c r="O82" s="2"/>
      <c r="P82" s="44"/>
      <c r="Q82" s="17">
        <f t="shared" si="1"/>
        <v>0</v>
      </c>
      <c r="R82" s="82"/>
      <c r="S82" s="82"/>
      <c r="T82" s="82"/>
      <c r="U82" s="82"/>
    </row>
    <row r="83" spans="1:21" s="90" customFormat="1" ht="19.5" customHeight="1">
      <c r="A83" s="98" t="s">
        <v>87</v>
      </c>
      <c r="B83" s="99" t="s">
        <v>216</v>
      </c>
      <c r="C83" s="86" t="s">
        <v>36</v>
      </c>
      <c r="D83" s="94">
        <f>ROUND('прайс 2015 розница'!D83*ВЫСОК%,0.1)</f>
        <v>90</v>
      </c>
      <c r="E83" s="95">
        <f>ROUND('прайс 2015 розница'!E83*ВЫСОК%,0.1)</f>
        <v>225</v>
      </c>
      <c r="F83" s="95">
        <f>ROUND('прайс 2015 розница'!F83*ВЫСОК%,0.1)</f>
        <v>405</v>
      </c>
      <c r="G83" s="95">
        <f>ROUND('прайс 2015 розница'!G83*ВЫСОК%,0.1)</f>
        <v>975</v>
      </c>
      <c r="H83" s="206">
        <f>'прайс 2015 розница'!H83/2</f>
        <v>19.5</v>
      </c>
      <c r="I83" s="104"/>
      <c r="J83" s="104"/>
      <c r="K83" s="103" t="s">
        <v>87</v>
      </c>
      <c r="L83" s="47"/>
      <c r="M83" s="2"/>
      <c r="N83" s="2"/>
      <c r="O83" s="2"/>
      <c r="P83" s="44"/>
      <c r="Q83" s="17">
        <f t="shared" si="1"/>
        <v>0</v>
      </c>
      <c r="R83" s="82"/>
      <c r="S83" s="82"/>
      <c r="T83" s="82"/>
      <c r="U83" s="82"/>
    </row>
    <row r="84" spans="1:21" s="90" customFormat="1" ht="19.5" customHeight="1">
      <c r="A84" s="98" t="s">
        <v>6</v>
      </c>
      <c r="B84" s="99" t="s">
        <v>215</v>
      </c>
      <c r="C84" s="86" t="s">
        <v>36</v>
      </c>
      <c r="D84" s="94">
        <f>ROUND('прайс 2015 розница'!D84*ВЫСОК%,0.1)</f>
        <v>50</v>
      </c>
      <c r="E84" s="95">
        <f>ROUND('прайс 2015 розница'!E84*ВЫСОК%,0.1)</f>
        <v>125</v>
      </c>
      <c r="F84" s="95">
        <f>ROUND('прайс 2015 розница'!F84*ВЫСОК%,0.1)</f>
        <v>225</v>
      </c>
      <c r="G84" s="95">
        <f>ROUND('прайс 2015 розница'!G84*ВЫСОК%,0.1)</f>
        <v>540</v>
      </c>
      <c r="H84" s="206">
        <f>'прайс 2015 розница'!H84/2</f>
        <v>10.8</v>
      </c>
      <c r="I84" s="104"/>
      <c r="J84" s="104"/>
      <c r="K84" s="103" t="s">
        <v>6</v>
      </c>
      <c r="L84" s="47"/>
      <c r="M84" s="2"/>
      <c r="N84" s="2"/>
      <c r="O84" s="2"/>
      <c r="P84" s="44"/>
      <c r="Q84" s="17">
        <f t="shared" si="1"/>
        <v>0</v>
      </c>
      <c r="R84" s="82"/>
      <c r="S84" s="82"/>
      <c r="T84" s="82"/>
      <c r="U84" s="82"/>
    </row>
    <row r="85" spans="1:21" s="83" customFormat="1" ht="19.5" customHeight="1">
      <c r="A85" s="107" t="s">
        <v>51</v>
      </c>
      <c r="B85" s="108" t="s">
        <v>214</v>
      </c>
      <c r="C85" s="109" t="s">
        <v>27</v>
      </c>
      <c r="D85" s="94">
        <f>ROUND('прайс 2015 розница'!D85*ВЫСОК%,0.1)</f>
        <v>45</v>
      </c>
      <c r="E85" s="95">
        <f>ROUND('прайс 2015 розница'!E85*ВЫСОК%,0.1)</f>
        <v>110</v>
      </c>
      <c r="F85" s="95">
        <f>ROUND('прайс 2015 розница'!F85*ВЫСОК%,0.1)</f>
        <v>200</v>
      </c>
      <c r="G85" s="95">
        <f>ROUND('прайс 2015 розница'!G85*ВЫСОК%,0.1)</f>
        <v>480</v>
      </c>
      <c r="H85" s="206">
        <f>'прайс 2015 розница'!H85/2</f>
        <v>9.6</v>
      </c>
      <c r="I85" s="102"/>
      <c r="J85" s="102"/>
      <c r="K85" s="110" t="s">
        <v>51</v>
      </c>
      <c r="L85" s="48"/>
      <c r="M85" s="49"/>
      <c r="N85" s="49"/>
      <c r="O85" s="49"/>
      <c r="P85" s="42"/>
      <c r="Q85" s="17">
        <f t="shared" si="1"/>
        <v>0</v>
      </c>
      <c r="R85" s="82"/>
      <c r="S85" s="82"/>
      <c r="T85" s="82"/>
      <c r="U85" s="82"/>
    </row>
    <row r="86" spans="1:21" s="90" customFormat="1" ht="19.5" customHeight="1">
      <c r="A86" s="98" t="s">
        <v>72</v>
      </c>
      <c r="B86" s="85" t="s">
        <v>73</v>
      </c>
      <c r="C86" s="114" t="s">
        <v>38</v>
      </c>
      <c r="D86" s="94">
        <f>ROUND('прайс 2015 розница'!D86*ВЫСОК%,0.1)</f>
        <v>75</v>
      </c>
      <c r="E86" s="95">
        <f>ROUND('прайс 2015 розница'!E86*ВЫСОК%,0.1)</f>
        <v>185</v>
      </c>
      <c r="F86" s="95">
        <f>ROUND('прайс 2015 розница'!F86*ВЫСОК%,0.1)</f>
        <v>335</v>
      </c>
      <c r="G86" s="95">
        <f>ROUND('прайс 2015 розница'!G86*ВЫСОК%,0.1)</f>
        <v>805</v>
      </c>
      <c r="H86" s="206">
        <f>'прайс 2015 розница'!H86/2</f>
        <v>16.1</v>
      </c>
      <c r="I86" s="102"/>
      <c r="J86" s="102"/>
      <c r="K86" s="115" t="s">
        <v>72</v>
      </c>
      <c r="L86" s="47"/>
      <c r="M86" s="2"/>
      <c r="N86" s="2"/>
      <c r="O86" s="2"/>
      <c r="P86" s="44"/>
      <c r="Q86" s="17">
        <f t="shared" si="1"/>
        <v>0</v>
      </c>
      <c r="R86" s="82"/>
      <c r="S86" s="82"/>
      <c r="T86" s="82"/>
      <c r="U86" s="82"/>
    </row>
    <row r="87" spans="1:21" s="90" customFormat="1" ht="19.5" customHeight="1">
      <c r="A87" s="98" t="s">
        <v>17</v>
      </c>
      <c r="B87" s="99" t="s">
        <v>213</v>
      </c>
      <c r="C87" s="86" t="s">
        <v>37</v>
      </c>
      <c r="D87" s="94">
        <f>ROUND('прайс 2015 розница'!D87*ВЫСОК%,0.1)</f>
        <v>60</v>
      </c>
      <c r="E87" s="95">
        <f>ROUND('прайс 2015 розница'!E87*ВЫСОК%,0.1)</f>
        <v>150</v>
      </c>
      <c r="F87" s="95">
        <f>ROUND('прайс 2015 розница'!F87*ВЫСОК%,0.1)</f>
        <v>270</v>
      </c>
      <c r="G87" s="95">
        <f>ROUND('прайс 2015 розница'!G87*ВЫСОК%,0.1)</f>
        <v>650</v>
      </c>
      <c r="H87" s="206">
        <f>'прайс 2015 розница'!H87/2</f>
        <v>13</v>
      </c>
      <c r="I87" s="102"/>
      <c r="J87" s="102"/>
      <c r="K87" s="103" t="s">
        <v>17</v>
      </c>
      <c r="L87" s="47"/>
      <c r="M87" s="2"/>
      <c r="N87" s="2"/>
      <c r="O87" s="2"/>
      <c r="P87" s="44"/>
      <c r="Q87" s="17">
        <f t="shared" si="1"/>
        <v>0</v>
      </c>
      <c r="R87" s="82"/>
      <c r="S87" s="82"/>
      <c r="T87" s="82"/>
      <c r="U87" s="82"/>
    </row>
    <row r="88" spans="1:21" s="90" customFormat="1" ht="19.5" customHeight="1">
      <c r="A88" s="98" t="s">
        <v>88</v>
      </c>
      <c r="B88" s="99" t="s">
        <v>212</v>
      </c>
      <c r="C88" s="86" t="s">
        <v>32</v>
      </c>
      <c r="D88" s="94">
        <f>ROUND('прайс 2015 розница'!D88*ВЫСОК%,0.1)</f>
        <v>135</v>
      </c>
      <c r="E88" s="95">
        <f>ROUND('прайс 2015 розница'!E88*ВЫСОК%,0.1)</f>
        <v>330</v>
      </c>
      <c r="F88" s="95">
        <f>ROUND('прайс 2015 розница'!F88*ВЫСОК%,0.1)</f>
        <v>595</v>
      </c>
      <c r="G88" s="95">
        <f>ROUND('прайс 2015 розница'!G88*ВЫСОК%,0.1)</f>
        <v>1430</v>
      </c>
      <c r="H88" s="206">
        <f>'прайс 2015 розница'!H88/2</f>
        <v>28.6</v>
      </c>
      <c r="I88" s="102"/>
      <c r="J88" s="102"/>
      <c r="K88" s="103" t="s">
        <v>88</v>
      </c>
      <c r="L88" s="47"/>
      <c r="M88" s="2"/>
      <c r="N88" s="2"/>
      <c r="O88" s="2"/>
      <c r="P88" s="44"/>
      <c r="Q88" s="17">
        <f t="shared" si="1"/>
        <v>0</v>
      </c>
      <c r="R88" s="82"/>
      <c r="S88" s="82"/>
      <c r="T88" s="82"/>
      <c r="U88" s="82"/>
    </row>
    <row r="89" spans="1:21" s="90" customFormat="1" ht="19.5" customHeight="1">
      <c r="A89" s="98" t="s">
        <v>89</v>
      </c>
      <c r="B89" s="99" t="s">
        <v>211</v>
      </c>
      <c r="C89" s="86" t="s">
        <v>38</v>
      </c>
      <c r="D89" s="94">
        <f>ROUND('прайс 2015 розница'!D89*ВЫСОК%,0.1)</f>
        <v>75</v>
      </c>
      <c r="E89" s="95">
        <f>ROUND('прайс 2015 розница'!E89*ВЫСОК%,0.1)</f>
        <v>185</v>
      </c>
      <c r="F89" s="95">
        <f>ROUND('прайс 2015 розница'!F89*ВЫСОК%,0.1)</f>
        <v>335</v>
      </c>
      <c r="G89" s="95">
        <f>ROUND('прайс 2015 розница'!G89*ВЫСОК%,0.1)</f>
        <v>805</v>
      </c>
      <c r="H89" s="206">
        <f>'прайс 2015 розница'!H89/2</f>
        <v>16.1</v>
      </c>
      <c r="I89" s="102"/>
      <c r="J89" s="102"/>
      <c r="K89" s="103" t="s">
        <v>89</v>
      </c>
      <c r="L89" s="47"/>
      <c r="M89" s="2"/>
      <c r="N89" s="2"/>
      <c r="O89" s="2"/>
      <c r="P89" s="44"/>
      <c r="Q89" s="17">
        <f t="shared" si="1"/>
        <v>0</v>
      </c>
      <c r="R89" s="82"/>
      <c r="S89" s="82"/>
      <c r="T89" s="82"/>
      <c r="U89" s="82"/>
    </row>
    <row r="90" spans="1:21" s="90" customFormat="1" ht="19.5" customHeight="1" thickBot="1">
      <c r="A90" s="116" t="s">
        <v>181</v>
      </c>
      <c r="B90" s="117" t="s">
        <v>210</v>
      </c>
      <c r="C90" s="118" t="s">
        <v>38</v>
      </c>
      <c r="D90" s="143">
        <f>ROUND('прайс 2015 розница'!D90*ВЫСОК%,0.1)</f>
        <v>40</v>
      </c>
      <c r="E90" s="207">
        <f>ROUND('прайс 2015 розница'!E90*ВЫСОК%,0.1)</f>
        <v>95</v>
      </c>
      <c r="F90" s="207">
        <f>ROUND('прайс 2015 розница'!F90*ВЫСОК%,0.1)</f>
        <v>175</v>
      </c>
      <c r="G90" s="207">
        <f>ROUND('прайс 2015 розница'!G90*ВЫСОК%,0.1)</f>
        <v>420</v>
      </c>
      <c r="H90" s="208">
        <f>'прайс 2015 розница'!H90/2</f>
        <v>8.4</v>
      </c>
      <c r="I90" s="102"/>
      <c r="J90" s="102"/>
      <c r="K90" s="119" t="s">
        <v>181</v>
      </c>
      <c r="L90" s="50"/>
      <c r="M90" s="51"/>
      <c r="N90" s="51"/>
      <c r="O90" s="51"/>
      <c r="P90" s="44"/>
      <c r="Q90" s="17">
        <f t="shared" si="1"/>
        <v>0</v>
      </c>
      <c r="R90" s="82"/>
      <c r="S90" s="82"/>
      <c r="T90" s="82"/>
      <c r="U90" s="82"/>
    </row>
    <row r="91" spans="1:21" s="83" customFormat="1" ht="30" customHeight="1" thickBot="1">
      <c r="A91" s="283" t="s">
        <v>582</v>
      </c>
      <c r="B91" s="284"/>
      <c r="C91" s="284"/>
      <c r="D91" s="284"/>
      <c r="E91" s="284"/>
      <c r="F91" s="284"/>
      <c r="G91" s="284"/>
      <c r="H91" s="284"/>
      <c r="I91" s="285" t="s">
        <v>615</v>
      </c>
      <c r="J91" s="286"/>
      <c r="K91" s="317" t="s">
        <v>112</v>
      </c>
      <c r="L91" s="318"/>
      <c r="M91" s="318"/>
      <c r="N91" s="318"/>
      <c r="O91" s="318"/>
      <c r="P91" s="318"/>
      <c r="Q91" s="319"/>
      <c r="R91" s="82"/>
      <c r="S91" s="82"/>
      <c r="T91" s="82"/>
      <c r="U91" s="82"/>
    </row>
    <row r="92" spans="1:21" s="83" customFormat="1" ht="12.75" customHeight="1">
      <c r="A92" s="320" t="s">
        <v>21</v>
      </c>
      <c r="B92" s="321"/>
      <c r="C92" s="300" t="s">
        <v>62</v>
      </c>
      <c r="D92" s="302" t="s">
        <v>156</v>
      </c>
      <c r="E92" s="304" t="s">
        <v>157</v>
      </c>
      <c r="F92" s="304" t="s">
        <v>158</v>
      </c>
      <c r="G92" s="304" t="s">
        <v>159</v>
      </c>
      <c r="H92" s="306" t="s">
        <v>166</v>
      </c>
      <c r="I92" s="287"/>
      <c r="J92" s="288"/>
      <c r="K92" s="312" t="s">
        <v>21</v>
      </c>
      <c r="L92" s="314" t="s">
        <v>64</v>
      </c>
      <c r="M92" s="315"/>
      <c r="N92" s="315"/>
      <c r="O92" s="315"/>
      <c r="P92" s="316"/>
      <c r="Q92" s="308" t="s">
        <v>65</v>
      </c>
      <c r="R92" s="82"/>
      <c r="S92" s="82"/>
      <c r="T92" s="82"/>
      <c r="U92" s="82"/>
    </row>
    <row r="93" spans="1:21" s="83" customFormat="1" ht="42" customHeight="1" thickBot="1">
      <c r="A93" s="322"/>
      <c r="B93" s="323"/>
      <c r="C93" s="301"/>
      <c r="D93" s="303"/>
      <c r="E93" s="305"/>
      <c r="F93" s="305"/>
      <c r="G93" s="305"/>
      <c r="H93" s="307"/>
      <c r="I93" s="287"/>
      <c r="J93" s="288"/>
      <c r="K93" s="324"/>
      <c r="L93" s="73">
        <v>2</v>
      </c>
      <c r="M93" s="74">
        <v>6</v>
      </c>
      <c r="N93" s="74">
        <v>12</v>
      </c>
      <c r="O93" s="74">
        <v>50</v>
      </c>
      <c r="P93" s="75" t="s">
        <v>155</v>
      </c>
      <c r="Q93" s="309"/>
      <c r="R93" s="82"/>
      <c r="S93" s="82"/>
      <c r="T93" s="82"/>
      <c r="U93" s="82"/>
    </row>
    <row r="94" spans="1:21" s="90" customFormat="1" ht="19.5" customHeight="1">
      <c r="A94" s="120" t="s">
        <v>307</v>
      </c>
      <c r="B94" s="121" t="s">
        <v>75</v>
      </c>
      <c r="C94" s="122" t="s">
        <v>76</v>
      </c>
      <c r="D94" s="203">
        <f>ROUND('прайс 2015 розница'!D94*ВЫСОК%,0.1)</f>
        <v>545</v>
      </c>
      <c r="E94" s="204">
        <f>ROUND('прайс 2015 розница'!E94*ВЫСОК%,0.1)</f>
        <v>1355</v>
      </c>
      <c r="F94" s="204">
        <f>ROUND('прайс 2015 розница'!F94*ВЫСОК%,0.1)</f>
        <v>2440</v>
      </c>
      <c r="G94" s="204">
        <f>ROUND('прайс 2015 розница'!G94*ВЫСОК%,0.1)</f>
        <v>5860</v>
      </c>
      <c r="H94" s="205">
        <f>'прайс 2015 розница'!H94/2</f>
        <v>117.2</v>
      </c>
      <c r="I94" s="289"/>
      <c r="J94" s="288"/>
      <c r="K94" s="125" t="s">
        <v>74</v>
      </c>
      <c r="L94" s="43"/>
      <c r="M94" s="38"/>
      <c r="N94" s="38"/>
      <c r="O94" s="38"/>
      <c r="P94" s="39"/>
      <c r="Q94" s="17">
        <f>SUM(D94*L94+E94*M94+F94*N94+G94*O94+(H94*P94-IF(AND(51&lt;=P94,P94&lt;99),P94*H94*1%,IF(AND(100&lt;=P94,P94&lt;299),P94*H94*2%,IF(AND(300&lt;=P94,P94&lt;499),P94*H94*3%,IF(AND(500&lt;=P94,P94&lt;999),P94*H94*4%,IF(P94&gt;=1000,P94*H94*5%,0)))))))</f>
        <v>0</v>
      </c>
      <c r="R94" s="82"/>
      <c r="S94" s="82"/>
      <c r="T94" s="82"/>
      <c r="U94" s="82"/>
    </row>
    <row r="95" spans="1:21" s="111" customFormat="1" ht="19.5" customHeight="1">
      <c r="A95" s="107" t="s">
        <v>302</v>
      </c>
      <c r="B95" s="108" t="s">
        <v>78</v>
      </c>
      <c r="C95" s="109" t="s">
        <v>32</v>
      </c>
      <c r="D95" s="94">
        <f>ROUND('прайс 2015 розница'!D95*ВЫСОК%,0.1)</f>
        <v>995</v>
      </c>
      <c r="E95" s="95">
        <f>ROUND('прайс 2015 розница'!E95*ВЫСОК%,0.1)</f>
        <v>2480</v>
      </c>
      <c r="F95" s="95">
        <f>ROUND('прайс 2015 розница'!F95*ВЫСОК%,0.1)</f>
        <v>4465</v>
      </c>
      <c r="G95" s="95">
        <f>ROUND('прайс 2015 розница'!G95*ВЫСОК%,0.1)</f>
        <v>10720</v>
      </c>
      <c r="H95" s="206">
        <f>'прайс 2015 розница'!H95/2</f>
        <v>214.4</v>
      </c>
      <c r="I95" s="289"/>
      <c r="J95" s="288"/>
      <c r="K95" s="110" t="s">
        <v>77</v>
      </c>
      <c r="L95" s="48"/>
      <c r="M95" s="49"/>
      <c r="N95" s="49"/>
      <c r="O95" s="49"/>
      <c r="P95" s="52"/>
      <c r="Q95" s="17">
        <f>SUM(D95*L95+E95*M95+F95*N95+G95*O95+(H95*P95-IF(AND(51&lt;=P95,P95&lt;99),P95*H95*1%,IF(AND(100&lt;=P95,P95&lt;299),P95*H95*2%,IF(AND(300&lt;=P95,P95&lt;499),P95*H95*3%,IF(AND(500&lt;=P95,P95&lt;999),P95*H95*4%,IF(P95&gt;=1000,P95*H95*5%,0)))))))</f>
        <v>0</v>
      </c>
      <c r="R95" s="82"/>
      <c r="S95" s="82"/>
      <c r="T95" s="82"/>
      <c r="U95" s="82"/>
    </row>
    <row r="96" spans="1:21" s="126" customFormat="1" ht="19.5" customHeight="1" thickBot="1">
      <c r="A96" s="107" t="s">
        <v>303</v>
      </c>
      <c r="B96" s="108" t="s">
        <v>192</v>
      </c>
      <c r="C96" s="109" t="s">
        <v>28</v>
      </c>
      <c r="D96" s="94">
        <f>ROUND('прайс 2015 розница'!D96*ВЫСОК%,0.1)</f>
        <v>680</v>
      </c>
      <c r="E96" s="95">
        <f>ROUND('прайс 2015 розница'!E96*ВЫСОК%,0.1)</f>
        <v>1690</v>
      </c>
      <c r="F96" s="95">
        <f>ROUND('прайс 2015 розница'!F96*ВЫСОК%,0.1)</f>
        <v>3045</v>
      </c>
      <c r="G96" s="95">
        <f>ROUND('прайс 2015 розница'!G96*ВЫСОК%,0.1)</f>
        <v>7310</v>
      </c>
      <c r="H96" s="206">
        <f>'прайс 2015 розница'!H96/2</f>
        <v>146.2</v>
      </c>
      <c r="I96" s="290"/>
      <c r="J96" s="291"/>
      <c r="K96" s="110" t="s">
        <v>172</v>
      </c>
      <c r="L96" s="48"/>
      <c r="M96" s="49"/>
      <c r="N96" s="49"/>
      <c r="O96" s="49"/>
      <c r="P96" s="52"/>
      <c r="Q96" s="17">
        <f>SUM(D96*L96+E96*M96+F96*N96+G96*O96+(H96*P96-IF(AND(51&lt;=P96,P96&lt;99),P96*H96*1%,IF(AND(100&lt;=P96,P96&lt;299),P96*H96*2%,IF(AND(300&lt;=P96,P96&lt;499),P96*H96*3%,IF(AND(500&lt;=P96,P96&lt;999),P96*H96*4%,IF(P96&gt;=1000,P96*H96*5%,0)))))))</f>
        <v>0</v>
      </c>
      <c r="R96" s="82"/>
      <c r="S96" s="82"/>
      <c r="T96" s="82"/>
      <c r="U96" s="82"/>
    </row>
    <row r="97" spans="1:21" s="90" customFormat="1" ht="19.5" customHeight="1" thickBot="1">
      <c r="A97" s="116" t="s">
        <v>301</v>
      </c>
      <c r="B97" s="117" t="s">
        <v>193</v>
      </c>
      <c r="C97" s="86" t="s">
        <v>33</v>
      </c>
      <c r="D97" s="143">
        <f>ROUND('прайс 2015 розница'!D97*ВЫСОК%,0.1)</f>
        <v>770</v>
      </c>
      <c r="E97" s="207">
        <f>ROUND('прайс 2015 розница'!E97*ВЫСОК%,0.1)</f>
        <v>1920</v>
      </c>
      <c r="F97" s="207">
        <f>ROUND('прайс 2015 розница'!F97*ВЫСОК%,0.1)</f>
        <v>3460</v>
      </c>
      <c r="G97" s="207">
        <f>ROUND('прайс 2015 розница'!G97*ВЫСОК%,0.1)</f>
        <v>8305</v>
      </c>
      <c r="H97" s="208">
        <f>'прайс 2015 розница'!H97/2</f>
        <v>166.1</v>
      </c>
      <c r="I97" s="104"/>
      <c r="J97" s="104"/>
      <c r="K97" s="119" t="s">
        <v>173</v>
      </c>
      <c r="L97" s="53"/>
      <c r="M97" s="30"/>
      <c r="N97" s="30"/>
      <c r="O97" s="30"/>
      <c r="P97" s="54"/>
      <c r="Q97" s="17">
        <f>SUM(D97*L97+E97*M97+F97*N97+G97*O97+(H97*P97-IF(AND(51&lt;=P97,P97&lt;99),P97*H97*1%,IF(AND(100&lt;=P97,P97&lt;299),P97*H97*2%,IF(AND(300&lt;=P97,P97&lt;499),P97*H97*3%,IF(AND(500&lt;=P97,P97&lt;999),P97*H97*4%,IF(P97&gt;=1000,P97*H97*5%,0)))))))</f>
        <v>0</v>
      </c>
      <c r="R97" s="82"/>
      <c r="S97" s="82"/>
      <c r="T97" s="82"/>
      <c r="U97" s="82"/>
    </row>
    <row r="98" spans="1:19" s="83" customFormat="1" ht="30" customHeight="1" thickBot="1">
      <c r="A98" s="335" t="s">
        <v>581</v>
      </c>
      <c r="B98" s="336"/>
      <c r="C98" s="337"/>
      <c r="D98" s="336"/>
      <c r="E98" s="336"/>
      <c r="F98" s="284"/>
      <c r="G98" s="284"/>
      <c r="H98" s="338"/>
      <c r="I98" s="285" t="s">
        <v>616</v>
      </c>
      <c r="J98" s="286"/>
      <c r="K98" s="317" t="s">
        <v>113</v>
      </c>
      <c r="L98" s="339"/>
      <c r="M98" s="339"/>
      <c r="N98" s="318"/>
      <c r="O98" s="318"/>
      <c r="P98" s="318"/>
      <c r="Q98" s="319"/>
      <c r="R98" s="89"/>
      <c r="S98" s="102"/>
    </row>
    <row r="99" spans="1:19" s="83" customFormat="1" ht="19.5" customHeight="1">
      <c r="A99" s="281" t="s">
        <v>21</v>
      </c>
      <c r="B99" s="282"/>
      <c r="C99" s="282"/>
      <c r="D99" s="282"/>
      <c r="E99" s="282"/>
      <c r="F99" s="340" t="s">
        <v>159</v>
      </c>
      <c r="G99" s="342" t="s">
        <v>160</v>
      </c>
      <c r="H99" s="306" t="s">
        <v>195</v>
      </c>
      <c r="I99" s="289"/>
      <c r="J99" s="288"/>
      <c r="K99" s="312" t="s">
        <v>21</v>
      </c>
      <c r="L99" s="333"/>
      <c r="M99" s="333"/>
      <c r="N99" s="314" t="s">
        <v>64</v>
      </c>
      <c r="O99" s="315"/>
      <c r="P99" s="316"/>
      <c r="Q99" s="308" t="s">
        <v>65</v>
      </c>
      <c r="R99" s="89"/>
      <c r="S99" s="96"/>
    </row>
    <row r="100" spans="1:19" s="83" customFormat="1" ht="36.75" customHeight="1" thickBot="1">
      <c r="A100" s="335"/>
      <c r="B100" s="336"/>
      <c r="C100" s="336"/>
      <c r="D100" s="336"/>
      <c r="E100" s="336"/>
      <c r="F100" s="341"/>
      <c r="G100" s="343"/>
      <c r="H100" s="307"/>
      <c r="I100" s="289"/>
      <c r="J100" s="288"/>
      <c r="K100" s="313"/>
      <c r="L100" s="334"/>
      <c r="M100" s="334"/>
      <c r="N100" s="73">
        <v>50</v>
      </c>
      <c r="O100" s="74">
        <v>1000</v>
      </c>
      <c r="P100" s="75" t="s">
        <v>183</v>
      </c>
      <c r="Q100" s="309"/>
      <c r="R100" s="89"/>
      <c r="S100" s="102"/>
    </row>
    <row r="101" spans="1:21" s="90" customFormat="1" ht="19.5" customHeight="1" thickBot="1">
      <c r="A101" s="344" t="s">
        <v>400</v>
      </c>
      <c r="B101" s="345"/>
      <c r="C101" s="345"/>
      <c r="D101" s="345"/>
      <c r="E101" s="345"/>
      <c r="F101" s="203">
        <f>ROUND('прайс 2015 розница'!F101*СРЕД%,0.1)</f>
        <v>107</v>
      </c>
      <c r="G101" s="204">
        <f>ROUND('прайс 2015 розница'!G101*СРЕД%,0.1)</f>
        <v>880</v>
      </c>
      <c r="H101" s="131">
        <f>(G101/100)*95</f>
        <v>836.0000000000001</v>
      </c>
      <c r="I101" s="290"/>
      <c r="J101" s="291"/>
      <c r="K101" s="330" t="s">
        <v>420</v>
      </c>
      <c r="L101" s="331"/>
      <c r="M101" s="332"/>
      <c r="N101" s="37"/>
      <c r="O101" s="38"/>
      <c r="P101" s="39"/>
      <c r="Q101" s="17">
        <f>SUM(F101*N101+G101*O101+(H101*P101-IF(AND(2&lt;=P101,P101&lt;5),P101*H101*2%,IF(AND(5&lt;=P101,P101&lt;10),P101*H101*4%,IF(AND(10&lt;=P101,P101&lt;15),P101*H101*6%,IF(AND(15&lt;=P101,P101&lt;25),P101*H101*8%,IF(P101&gt;=25,P101*H101*10%,0)))))))</f>
        <v>0</v>
      </c>
      <c r="R101" s="89"/>
      <c r="S101" s="89"/>
      <c r="T101" s="89"/>
      <c r="U101" s="89"/>
    </row>
    <row r="102" spans="1:21" s="90" customFormat="1" ht="19.5" customHeight="1">
      <c r="A102" s="325" t="s">
        <v>401</v>
      </c>
      <c r="B102" s="326"/>
      <c r="C102" s="326"/>
      <c r="D102" s="326"/>
      <c r="E102" s="326"/>
      <c r="F102" s="94">
        <f>ROUND('прайс 2015 розница'!F102*СРЕД%,0.1)</f>
        <v>181</v>
      </c>
      <c r="G102" s="95">
        <f>ROUND('прайс 2015 розница'!G102*СРЕД%,0.1)</f>
        <v>1860</v>
      </c>
      <c r="H102" s="132">
        <f>(G102/100)*95</f>
        <v>1767.0000000000002</v>
      </c>
      <c r="I102" s="102"/>
      <c r="J102" s="102"/>
      <c r="K102" s="327" t="s">
        <v>421</v>
      </c>
      <c r="L102" s="328"/>
      <c r="M102" s="329"/>
      <c r="N102" s="1"/>
      <c r="O102" s="2"/>
      <c r="P102" s="3"/>
      <c r="Q102" s="17">
        <f aca="true" t="shared" si="2" ref="Q102:Q121">SUM(F102*N102+G102*O102+(H102*P102-IF(AND(2&lt;=P102,P102&lt;5),P102*H102*2%,IF(AND(5&lt;=P102,P102&lt;10),P102*H102*4%,IF(AND(10&lt;=P102,P102&lt;15),P102*H102*6%,IF(AND(15&lt;=P102,P102&lt;25),P102*H102*8%,IF(P102&gt;=25,P102*H102*10%,0)))))))</f>
        <v>0</v>
      </c>
      <c r="R102" s="89"/>
      <c r="S102" s="89"/>
      <c r="T102" s="89"/>
      <c r="U102" s="89"/>
    </row>
    <row r="103" spans="1:21" s="90" customFormat="1" ht="19.5" customHeight="1">
      <c r="A103" s="325" t="s">
        <v>483</v>
      </c>
      <c r="B103" s="326"/>
      <c r="C103" s="326"/>
      <c r="D103" s="326"/>
      <c r="E103" s="326"/>
      <c r="F103" s="94">
        <f>ROUND('прайс 2015 розница'!F103*СРЕД%,0.1)</f>
        <v>533</v>
      </c>
      <c r="G103" s="95">
        <f>ROUND('прайс 2015 розница'!G103*СРЕД%,0.1)</f>
        <v>6035</v>
      </c>
      <c r="H103" s="132">
        <f>(G103/100)*95</f>
        <v>5733.25</v>
      </c>
      <c r="I103" s="102"/>
      <c r="J103" s="102"/>
      <c r="K103" s="327" t="s">
        <v>611</v>
      </c>
      <c r="L103" s="328"/>
      <c r="M103" s="329"/>
      <c r="N103" s="1"/>
      <c r="O103" s="2"/>
      <c r="P103" s="3"/>
      <c r="Q103" s="17">
        <f t="shared" si="2"/>
        <v>0</v>
      </c>
      <c r="R103" s="89"/>
      <c r="S103" s="89"/>
      <c r="T103" s="89"/>
      <c r="U103" s="89"/>
    </row>
    <row r="104" spans="1:21" s="90" customFormat="1" ht="19.5" customHeight="1">
      <c r="A104" s="325" t="s">
        <v>402</v>
      </c>
      <c r="B104" s="326"/>
      <c r="C104" s="326"/>
      <c r="D104" s="326"/>
      <c r="E104" s="326"/>
      <c r="F104" s="94">
        <f>ROUND('прайс 2015 розница'!F104*СРЕД%,0.1)</f>
        <v>241</v>
      </c>
      <c r="G104" s="95">
        <f>ROUND('прайс 2015 розница'!G104*СРЕД%,0.1)</f>
        <v>2741</v>
      </c>
      <c r="H104" s="132">
        <f aca="true" t="shared" si="3" ref="H104:H121">(G104/100)*95</f>
        <v>2603.95</v>
      </c>
      <c r="I104" s="348"/>
      <c r="J104" s="349"/>
      <c r="K104" s="327" t="s">
        <v>422</v>
      </c>
      <c r="L104" s="328"/>
      <c r="M104" s="329"/>
      <c r="N104" s="1"/>
      <c r="O104" s="2"/>
      <c r="P104" s="3"/>
      <c r="Q104" s="17">
        <f t="shared" si="2"/>
        <v>0</v>
      </c>
      <c r="R104" s="89"/>
      <c r="S104" s="89"/>
      <c r="T104" s="89"/>
      <c r="U104" s="89"/>
    </row>
    <row r="105" spans="1:21" s="90" customFormat="1" ht="19.5" customHeight="1">
      <c r="A105" s="325" t="s">
        <v>403</v>
      </c>
      <c r="B105" s="326"/>
      <c r="C105" s="326"/>
      <c r="D105" s="326"/>
      <c r="E105" s="326"/>
      <c r="F105" s="94">
        <f>ROUND('прайс 2015 розница'!F105*СРЕД%,0.1)</f>
        <v>107</v>
      </c>
      <c r="G105" s="95">
        <f>ROUND('прайс 2015 розница'!G105*СРЕД%,0.1)</f>
        <v>880</v>
      </c>
      <c r="H105" s="132">
        <f t="shared" si="3"/>
        <v>836.0000000000001</v>
      </c>
      <c r="I105" s="348"/>
      <c r="J105" s="349"/>
      <c r="K105" s="327" t="s">
        <v>423</v>
      </c>
      <c r="L105" s="328"/>
      <c r="M105" s="329"/>
      <c r="N105" s="1"/>
      <c r="O105" s="2"/>
      <c r="P105" s="3"/>
      <c r="Q105" s="17">
        <f t="shared" si="2"/>
        <v>0</v>
      </c>
      <c r="R105" s="89"/>
      <c r="S105" s="89"/>
      <c r="T105" s="89"/>
      <c r="U105" s="89"/>
    </row>
    <row r="106" spans="1:21" s="133" customFormat="1" ht="19.5" customHeight="1">
      <c r="A106" s="325" t="s">
        <v>404</v>
      </c>
      <c r="B106" s="326"/>
      <c r="C106" s="326"/>
      <c r="D106" s="326"/>
      <c r="E106" s="326"/>
      <c r="F106" s="94">
        <f>ROUND('прайс 2015 розница'!F106*СРЕД%,0.1)</f>
        <v>181</v>
      </c>
      <c r="G106" s="95">
        <f>ROUND('прайс 2015 розница'!G106*СРЕД%,0.1)</f>
        <v>1860</v>
      </c>
      <c r="H106" s="132">
        <f t="shared" si="3"/>
        <v>1767.0000000000002</v>
      </c>
      <c r="I106" s="96"/>
      <c r="J106" s="96"/>
      <c r="K106" s="327" t="s">
        <v>424</v>
      </c>
      <c r="L106" s="328"/>
      <c r="M106" s="329"/>
      <c r="N106" s="4"/>
      <c r="O106" s="5"/>
      <c r="P106" s="3"/>
      <c r="Q106" s="17">
        <f t="shared" si="2"/>
        <v>0</v>
      </c>
      <c r="R106" s="89"/>
      <c r="S106" s="89"/>
      <c r="T106" s="89"/>
      <c r="U106" s="89"/>
    </row>
    <row r="107" spans="1:21" s="126" customFormat="1" ht="19.5" customHeight="1">
      <c r="A107" s="325" t="s">
        <v>405</v>
      </c>
      <c r="B107" s="326"/>
      <c r="C107" s="326"/>
      <c r="D107" s="326"/>
      <c r="E107" s="326"/>
      <c r="F107" s="94">
        <f>ROUND('прайс 2015 розница'!F107*СРЕД%,0.1)</f>
        <v>107</v>
      </c>
      <c r="G107" s="95">
        <f>ROUND('прайс 2015 розница'!G107*СРЕД%,0.1)</f>
        <v>880</v>
      </c>
      <c r="H107" s="132">
        <f t="shared" si="3"/>
        <v>836.0000000000001</v>
      </c>
      <c r="I107" s="96"/>
      <c r="J107" s="96"/>
      <c r="K107" s="327" t="s">
        <v>425</v>
      </c>
      <c r="L107" s="328"/>
      <c r="M107" s="329"/>
      <c r="N107" s="1"/>
      <c r="O107" s="2"/>
      <c r="P107" s="3"/>
      <c r="Q107" s="17">
        <f t="shared" si="2"/>
        <v>0</v>
      </c>
      <c r="R107" s="89"/>
      <c r="S107" s="89"/>
      <c r="T107" s="89"/>
      <c r="U107" s="89"/>
    </row>
    <row r="108" spans="1:21" s="90" customFormat="1" ht="19.5" customHeight="1">
      <c r="A108" s="325" t="s">
        <v>406</v>
      </c>
      <c r="B108" s="326"/>
      <c r="C108" s="326"/>
      <c r="D108" s="326"/>
      <c r="E108" s="326"/>
      <c r="F108" s="94">
        <f>ROUND('прайс 2015 розница'!F108*СРЕД%,0.1)</f>
        <v>249</v>
      </c>
      <c r="G108" s="95">
        <f>ROUND('прайс 2015 розница'!G108*СРЕД%,0.1)</f>
        <v>2861</v>
      </c>
      <c r="H108" s="132">
        <f t="shared" si="3"/>
        <v>2717.95</v>
      </c>
      <c r="I108" s="96"/>
      <c r="J108" s="96"/>
      <c r="K108" s="327" t="s">
        <v>426</v>
      </c>
      <c r="L108" s="328"/>
      <c r="M108" s="329"/>
      <c r="N108" s="1"/>
      <c r="O108" s="2"/>
      <c r="P108" s="3"/>
      <c r="Q108" s="17">
        <f t="shared" si="2"/>
        <v>0</v>
      </c>
      <c r="R108" s="89"/>
      <c r="S108" s="89"/>
      <c r="T108" s="89"/>
      <c r="U108" s="89"/>
    </row>
    <row r="109" spans="1:21" s="90" customFormat="1" ht="19.5" customHeight="1">
      <c r="A109" s="346" t="s">
        <v>407</v>
      </c>
      <c r="B109" s="347"/>
      <c r="C109" s="347"/>
      <c r="D109" s="347"/>
      <c r="E109" s="347"/>
      <c r="F109" s="94">
        <f>ROUND('прайс 2015 розница'!F109*СРЕД%,0.1)</f>
        <v>181</v>
      </c>
      <c r="G109" s="95">
        <f>ROUND('прайс 2015 розница'!G109*СРЕД%,0.1)</f>
        <v>1860</v>
      </c>
      <c r="H109" s="132">
        <f t="shared" si="3"/>
        <v>1767.0000000000002</v>
      </c>
      <c r="I109" s="102"/>
      <c r="J109" s="102"/>
      <c r="K109" s="327" t="s">
        <v>427</v>
      </c>
      <c r="L109" s="328"/>
      <c r="M109" s="329"/>
      <c r="N109" s="1"/>
      <c r="O109" s="2"/>
      <c r="P109" s="3"/>
      <c r="Q109" s="17">
        <f t="shared" si="2"/>
        <v>0</v>
      </c>
      <c r="R109" s="89"/>
      <c r="S109" s="89"/>
      <c r="T109" s="89"/>
      <c r="U109" s="89"/>
    </row>
    <row r="110" spans="1:21" s="126" customFormat="1" ht="19.5" customHeight="1">
      <c r="A110" s="325" t="s">
        <v>408</v>
      </c>
      <c r="B110" s="326"/>
      <c r="C110" s="326"/>
      <c r="D110" s="326"/>
      <c r="E110" s="326"/>
      <c r="F110" s="94">
        <f>ROUND('прайс 2015 розница'!F110*СРЕД%,0.1)</f>
        <v>107</v>
      </c>
      <c r="G110" s="95">
        <f>ROUND('прайс 2015 розница'!G110*СРЕД%,0.1)</f>
        <v>880</v>
      </c>
      <c r="H110" s="132">
        <f t="shared" si="3"/>
        <v>836.0000000000001</v>
      </c>
      <c r="I110" s="96"/>
      <c r="J110" s="96"/>
      <c r="K110" s="327" t="s">
        <v>428</v>
      </c>
      <c r="L110" s="328"/>
      <c r="M110" s="329"/>
      <c r="N110" s="1"/>
      <c r="O110" s="2"/>
      <c r="P110" s="3"/>
      <c r="Q110" s="17">
        <f t="shared" si="2"/>
        <v>0</v>
      </c>
      <c r="R110" s="89"/>
      <c r="S110" s="89"/>
      <c r="T110" s="89"/>
      <c r="U110" s="89"/>
    </row>
    <row r="111" spans="1:21" s="90" customFormat="1" ht="19.5" customHeight="1">
      <c r="A111" s="325" t="s">
        <v>409</v>
      </c>
      <c r="B111" s="326"/>
      <c r="C111" s="326"/>
      <c r="D111" s="326"/>
      <c r="E111" s="326"/>
      <c r="F111" s="94">
        <f>ROUND('прайс 2015 розница'!F111*СРЕД%,0.1)</f>
        <v>107</v>
      </c>
      <c r="G111" s="95">
        <f>ROUND('прайс 2015 розница'!G111*СРЕД%,0.1)</f>
        <v>880</v>
      </c>
      <c r="H111" s="132">
        <f t="shared" si="3"/>
        <v>836.0000000000001</v>
      </c>
      <c r="I111" s="96"/>
      <c r="J111" s="96"/>
      <c r="K111" s="327" t="s">
        <v>429</v>
      </c>
      <c r="L111" s="328"/>
      <c r="M111" s="329"/>
      <c r="N111" s="1"/>
      <c r="O111" s="2"/>
      <c r="P111" s="3"/>
      <c r="Q111" s="17">
        <f t="shared" si="2"/>
        <v>0</v>
      </c>
      <c r="R111" s="89"/>
      <c r="S111" s="89"/>
      <c r="T111" s="89"/>
      <c r="U111" s="89"/>
    </row>
    <row r="112" spans="1:21" s="90" customFormat="1" ht="19.5" customHeight="1">
      <c r="A112" s="325" t="s">
        <v>410</v>
      </c>
      <c r="B112" s="326"/>
      <c r="C112" s="326"/>
      <c r="D112" s="326"/>
      <c r="E112" s="326"/>
      <c r="F112" s="94">
        <f>ROUND('прайс 2015 розница'!F112*СРЕД%,0.1)</f>
        <v>181</v>
      </c>
      <c r="G112" s="95">
        <f>ROUND('прайс 2015 розница'!G112*СРЕД%,0.1)</f>
        <v>1860</v>
      </c>
      <c r="H112" s="132">
        <f t="shared" si="3"/>
        <v>1767.0000000000002</v>
      </c>
      <c r="I112" s="102"/>
      <c r="J112" s="102"/>
      <c r="K112" s="327" t="s">
        <v>430</v>
      </c>
      <c r="L112" s="328"/>
      <c r="M112" s="329"/>
      <c r="N112" s="1"/>
      <c r="O112" s="2"/>
      <c r="P112" s="3"/>
      <c r="Q112" s="17">
        <f t="shared" si="2"/>
        <v>0</v>
      </c>
      <c r="R112" s="89"/>
      <c r="S112" s="89"/>
      <c r="T112" s="89"/>
      <c r="U112" s="89"/>
    </row>
    <row r="113" spans="1:21" s="134" customFormat="1" ht="19.5" customHeight="1">
      <c r="A113" s="325" t="s">
        <v>411</v>
      </c>
      <c r="B113" s="326"/>
      <c r="C113" s="326"/>
      <c r="D113" s="326"/>
      <c r="E113" s="326"/>
      <c r="F113" s="94">
        <f>ROUND('прайс 2015 розница'!F113*СРЕД%,0.1)</f>
        <v>107</v>
      </c>
      <c r="G113" s="95">
        <f>ROUND('прайс 2015 розница'!G113*СРЕД%,0.1)</f>
        <v>880</v>
      </c>
      <c r="H113" s="132">
        <f t="shared" si="3"/>
        <v>836.0000000000001</v>
      </c>
      <c r="I113" s="96"/>
      <c r="J113" s="96"/>
      <c r="K113" s="327" t="s">
        <v>431</v>
      </c>
      <c r="L113" s="328"/>
      <c r="M113" s="329"/>
      <c r="N113" s="1"/>
      <c r="O113" s="2"/>
      <c r="P113" s="3"/>
      <c r="Q113" s="17">
        <f t="shared" si="2"/>
        <v>0</v>
      </c>
      <c r="R113" s="89"/>
      <c r="S113" s="89"/>
      <c r="T113" s="89"/>
      <c r="U113" s="89"/>
    </row>
    <row r="114" spans="1:21" s="134" customFormat="1" ht="19.5" customHeight="1">
      <c r="A114" s="325" t="s">
        <v>412</v>
      </c>
      <c r="B114" s="326"/>
      <c r="C114" s="326"/>
      <c r="D114" s="326"/>
      <c r="E114" s="326"/>
      <c r="F114" s="94">
        <f>ROUND('прайс 2015 розница'!F114*СРЕД%,0.1)</f>
        <v>107</v>
      </c>
      <c r="G114" s="95">
        <f>ROUND('прайс 2015 розница'!G114*СРЕД%,0.1)</f>
        <v>880</v>
      </c>
      <c r="H114" s="132">
        <f t="shared" si="3"/>
        <v>836.0000000000001</v>
      </c>
      <c r="I114" s="102"/>
      <c r="J114" s="102"/>
      <c r="K114" s="327" t="s">
        <v>432</v>
      </c>
      <c r="L114" s="328"/>
      <c r="M114" s="329"/>
      <c r="N114" s="1"/>
      <c r="O114" s="2"/>
      <c r="P114" s="3"/>
      <c r="Q114" s="17">
        <f t="shared" si="2"/>
        <v>0</v>
      </c>
      <c r="R114" s="89"/>
      <c r="S114" s="89"/>
      <c r="T114" s="89"/>
      <c r="U114" s="89"/>
    </row>
    <row r="115" spans="1:21" s="90" customFormat="1" ht="19.5" customHeight="1">
      <c r="A115" s="325" t="s">
        <v>413</v>
      </c>
      <c r="B115" s="326"/>
      <c r="C115" s="326"/>
      <c r="D115" s="326"/>
      <c r="E115" s="326"/>
      <c r="F115" s="94">
        <f>ROUND('прайс 2015 розница'!F115*СРЕД%,0.1)</f>
        <v>181</v>
      </c>
      <c r="G115" s="95">
        <f>ROUND('прайс 2015 розница'!G115*СРЕД%,0.1)</f>
        <v>1860</v>
      </c>
      <c r="H115" s="132">
        <f t="shared" si="3"/>
        <v>1767.0000000000002</v>
      </c>
      <c r="I115" s="102"/>
      <c r="J115" s="102"/>
      <c r="K115" s="327" t="s">
        <v>433</v>
      </c>
      <c r="L115" s="328"/>
      <c r="M115" s="329"/>
      <c r="N115" s="1"/>
      <c r="O115" s="2"/>
      <c r="P115" s="3"/>
      <c r="Q115" s="17">
        <f t="shared" si="2"/>
        <v>0</v>
      </c>
      <c r="R115" s="89"/>
      <c r="S115" s="89"/>
      <c r="T115" s="89"/>
      <c r="U115" s="89"/>
    </row>
    <row r="116" spans="1:21" s="134" customFormat="1" ht="19.5" customHeight="1">
      <c r="A116" s="325" t="s">
        <v>414</v>
      </c>
      <c r="B116" s="326"/>
      <c r="C116" s="326"/>
      <c r="D116" s="326"/>
      <c r="E116" s="326"/>
      <c r="F116" s="94">
        <f>ROUND('прайс 2015 розница'!F116*СРЕД%,0.1)</f>
        <v>181</v>
      </c>
      <c r="G116" s="95">
        <f>ROUND('прайс 2015 розница'!G116*СРЕД%,0.1)</f>
        <v>1860</v>
      </c>
      <c r="H116" s="132">
        <f t="shared" si="3"/>
        <v>1767.0000000000002</v>
      </c>
      <c r="I116" s="96"/>
      <c r="J116" s="96"/>
      <c r="K116" s="327" t="s">
        <v>434</v>
      </c>
      <c r="L116" s="328"/>
      <c r="M116" s="329"/>
      <c r="N116" s="1"/>
      <c r="O116" s="2"/>
      <c r="P116" s="3"/>
      <c r="Q116" s="17">
        <f t="shared" si="2"/>
        <v>0</v>
      </c>
      <c r="R116" s="89"/>
      <c r="S116" s="89"/>
      <c r="T116" s="89"/>
      <c r="U116" s="89"/>
    </row>
    <row r="117" spans="1:21" s="90" customFormat="1" ht="19.5" customHeight="1">
      <c r="A117" s="325" t="s">
        <v>415</v>
      </c>
      <c r="B117" s="326"/>
      <c r="C117" s="326"/>
      <c r="D117" s="326"/>
      <c r="E117" s="326"/>
      <c r="F117" s="94">
        <f>ROUND('прайс 2015 розница'!F117*СРЕД%,0.1)</f>
        <v>107</v>
      </c>
      <c r="G117" s="95">
        <f>ROUND('прайс 2015 розница'!G117*СРЕД%,0.1)</f>
        <v>880</v>
      </c>
      <c r="H117" s="132">
        <f t="shared" si="3"/>
        <v>836.0000000000001</v>
      </c>
      <c r="I117" s="102"/>
      <c r="J117" s="102"/>
      <c r="K117" s="327" t="s">
        <v>435</v>
      </c>
      <c r="L117" s="328"/>
      <c r="M117" s="329"/>
      <c r="N117" s="1"/>
      <c r="O117" s="2"/>
      <c r="P117" s="3"/>
      <c r="Q117" s="17">
        <f t="shared" si="2"/>
        <v>0</v>
      </c>
      <c r="R117" s="89"/>
      <c r="S117" s="89"/>
      <c r="T117" s="89"/>
      <c r="U117" s="89"/>
    </row>
    <row r="118" spans="1:21" s="90" customFormat="1" ht="19.5" customHeight="1">
      <c r="A118" s="325" t="s">
        <v>416</v>
      </c>
      <c r="B118" s="326"/>
      <c r="C118" s="326"/>
      <c r="D118" s="326"/>
      <c r="E118" s="326"/>
      <c r="F118" s="94">
        <f>ROUND('прайс 2015 розница'!F118*СРЕД%,0.1)</f>
        <v>181</v>
      </c>
      <c r="G118" s="95">
        <f>ROUND('прайс 2015 розница'!G118*СРЕД%,0.1)</f>
        <v>1860</v>
      </c>
      <c r="H118" s="132">
        <f t="shared" si="3"/>
        <v>1767.0000000000002</v>
      </c>
      <c r="I118" s="96"/>
      <c r="J118" s="96"/>
      <c r="K118" s="327" t="s">
        <v>436</v>
      </c>
      <c r="L118" s="328"/>
      <c r="M118" s="329"/>
      <c r="N118" s="1"/>
      <c r="O118" s="2"/>
      <c r="P118" s="3"/>
      <c r="Q118" s="17">
        <f t="shared" si="2"/>
        <v>0</v>
      </c>
      <c r="R118" s="89"/>
      <c r="S118" s="89"/>
      <c r="T118" s="89"/>
      <c r="U118" s="89"/>
    </row>
    <row r="119" spans="1:21" s="90" customFormat="1" ht="19.5" customHeight="1">
      <c r="A119" s="325" t="s">
        <v>417</v>
      </c>
      <c r="B119" s="326"/>
      <c r="C119" s="326"/>
      <c r="D119" s="326"/>
      <c r="E119" s="326"/>
      <c r="F119" s="94">
        <f>ROUND('прайс 2015 розница'!F119*СРЕД%,0.1)</f>
        <v>107</v>
      </c>
      <c r="G119" s="95">
        <f>ROUND('прайс 2015 розница'!G119*СРЕД%,0.1)</f>
        <v>880</v>
      </c>
      <c r="H119" s="132">
        <f t="shared" si="3"/>
        <v>836.0000000000001</v>
      </c>
      <c r="I119" s="102"/>
      <c r="J119" s="102"/>
      <c r="K119" s="327" t="s">
        <v>437</v>
      </c>
      <c r="L119" s="328"/>
      <c r="M119" s="329"/>
      <c r="N119" s="1"/>
      <c r="O119" s="2"/>
      <c r="P119" s="3"/>
      <c r="Q119" s="17">
        <f t="shared" si="2"/>
        <v>0</v>
      </c>
      <c r="R119" s="89"/>
      <c r="S119" s="89"/>
      <c r="T119" s="89"/>
      <c r="U119" s="89"/>
    </row>
    <row r="120" spans="1:21" s="126" customFormat="1" ht="19.5" customHeight="1">
      <c r="A120" s="325" t="s">
        <v>418</v>
      </c>
      <c r="B120" s="326"/>
      <c r="C120" s="326"/>
      <c r="D120" s="326"/>
      <c r="E120" s="326"/>
      <c r="F120" s="94">
        <f>ROUND('прайс 2015 розница'!F120*СРЕД%,0.1)</f>
        <v>107</v>
      </c>
      <c r="G120" s="95">
        <f>ROUND('прайс 2015 розница'!G120*СРЕД%,0.1)</f>
        <v>880</v>
      </c>
      <c r="H120" s="132">
        <f t="shared" si="3"/>
        <v>836.0000000000001</v>
      </c>
      <c r="I120" s="96"/>
      <c r="J120" s="96"/>
      <c r="K120" s="327" t="s">
        <v>438</v>
      </c>
      <c r="L120" s="328"/>
      <c r="M120" s="329"/>
      <c r="N120" s="1"/>
      <c r="O120" s="2"/>
      <c r="P120" s="3"/>
      <c r="Q120" s="17">
        <f t="shared" si="2"/>
        <v>0</v>
      </c>
      <c r="R120" s="89"/>
      <c r="S120" s="89"/>
      <c r="T120" s="89"/>
      <c r="U120" s="89"/>
    </row>
    <row r="121" spans="1:21" s="111" customFormat="1" ht="19.5" customHeight="1" thickBot="1">
      <c r="A121" s="350" t="s">
        <v>419</v>
      </c>
      <c r="B121" s="351"/>
      <c r="C121" s="351"/>
      <c r="D121" s="351"/>
      <c r="E121" s="351"/>
      <c r="F121" s="143">
        <f>ROUND('прайс 2015 розница'!F121*СРЕД%,0.1)</f>
        <v>234</v>
      </c>
      <c r="G121" s="207">
        <f>ROUND('прайс 2015 розница'!G121*СРЕД%,0.1)</f>
        <v>2741</v>
      </c>
      <c r="H121" s="135">
        <f t="shared" si="3"/>
        <v>2603.95</v>
      </c>
      <c r="I121" s="102"/>
      <c r="J121" s="102"/>
      <c r="K121" s="352" t="s">
        <v>439</v>
      </c>
      <c r="L121" s="353"/>
      <c r="M121" s="354"/>
      <c r="N121" s="6"/>
      <c r="O121" s="7"/>
      <c r="P121" s="8"/>
      <c r="Q121" s="17">
        <f t="shared" si="2"/>
        <v>0</v>
      </c>
      <c r="R121" s="89"/>
      <c r="S121" s="89"/>
      <c r="T121" s="89"/>
      <c r="U121" s="89"/>
    </row>
    <row r="122" spans="1:18" s="83" customFormat="1" ht="30" customHeight="1" thickBot="1">
      <c r="A122" s="283" t="s">
        <v>580</v>
      </c>
      <c r="B122" s="284"/>
      <c r="C122" s="284"/>
      <c r="D122" s="284"/>
      <c r="E122" s="284"/>
      <c r="F122" s="284"/>
      <c r="G122" s="284"/>
      <c r="H122" s="284"/>
      <c r="I122" s="285" t="s">
        <v>617</v>
      </c>
      <c r="J122" s="286"/>
      <c r="K122" s="317" t="s">
        <v>114</v>
      </c>
      <c r="L122" s="318"/>
      <c r="M122" s="318"/>
      <c r="N122" s="318"/>
      <c r="O122" s="318"/>
      <c r="P122" s="318"/>
      <c r="Q122" s="319"/>
      <c r="R122" s="89"/>
    </row>
    <row r="123" spans="1:18" s="83" customFormat="1" ht="19.5" customHeight="1">
      <c r="A123" s="281" t="s">
        <v>21</v>
      </c>
      <c r="B123" s="282"/>
      <c r="C123" s="282"/>
      <c r="D123" s="282"/>
      <c r="E123" s="282"/>
      <c r="F123" s="340" t="s">
        <v>161</v>
      </c>
      <c r="G123" s="342" t="s">
        <v>160</v>
      </c>
      <c r="H123" s="306" t="s">
        <v>195</v>
      </c>
      <c r="I123" s="289"/>
      <c r="J123" s="288"/>
      <c r="K123" s="312" t="s">
        <v>21</v>
      </c>
      <c r="L123" s="314" t="s">
        <v>64</v>
      </c>
      <c r="M123" s="315"/>
      <c r="N123" s="315"/>
      <c r="O123" s="315"/>
      <c r="P123" s="316"/>
      <c r="Q123" s="361" t="s">
        <v>65</v>
      </c>
      <c r="R123" s="89"/>
    </row>
    <row r="124" spans="1:18" s="83" customFormat="1" ht="7.5" customHeight="1" hidden="1" thickBot="1">
      <c r="A124" s="283"/>
      <c r="B124" s="284"/>
      <c r="C124" s="284"/>
      <c r="D124" s="284"/>
      <c r="E124" s="284"/>
      <c r="F124" s="355"/>
      <c r="G124" s="357"/>
      <c r="H124" s="359"/>
      <c r="I124" s="289"/>
      <c r="J124" s="288"/>
      <c r="K124" s="324"/>
      <c r="L124" s="364">
        <v>150</v>
      </c>
      <c r="M124" s="365"/>
      <c r="N124" s="136">
        <v>1000</v>
      </c>
      <c r="O124" s="136"/>
      <c r="P124" s="137"/>
      <c r="Q124" s="362"/>
      <c r="R124" s="89"/>
    </row>
    <row r="125" spans="1:18" s="83" customFormat="1" ht="34.5" customHeight="1" thickBot="1">
      <c r="A125" s="283"/>
      <c r="B125" s="284"/>
      <c r="C125" s="284"/>
      <c r="D125" s="284"/>
      <c r="E125" s="284"/>
      <c r="F125" s="341"/>
      <c r="G125" s="343"/>
      <c r="H125" s="307"/>
      <c r="I125" s="289"/>
      <c r="J125" s="288"/>
      <c r="K125" s="324"/>
      <c r="L125" s="366">
        <v>150</v>
      </c>
      <c r="M125" s="367"/>
      <c r="N125" s="367">
        <v>1000</v>
      </c>
      <c r="O125" s="367"/>
      <c r="P125" s="75" t="s">
        <v>195</v>
      </c>
      <c r="Q125" s="363"/>
      <c r="R125" s="89"/>
    </row>
    <row r="126" spans="1:20" s="83" customFormat="1" ht="19.5" customHeight="1">
      <c r="A126" s="368" t="s">
        <v>382</v>
      </c>
      <c r="B126" s="369"/>
      <c r="C126" s="369"/>
      <c r="D126" s="369"/>
      <c r="E126" s="370"/>
      <c r="F126" s="203">
        <f>ROUND('прайс 2015 розница'!F126*СРЕД%,0.1)</f>
        <v>213</v>
      </c>
      <c r="G126" s="204">
        <f>ROUND('прайс 2015 розница'!G126*СРЕД%,0.1)</f>
        <v>1335</v>
      </c>
      <c r="H126" s="131">
        <f>(G126/100)*90</f>
        <v>1201.5</v>
      </c>
      <c r="I126" s="104"/>
      <c r="J126" s="104"/>
      <c r="K126" s="140" t="s">
        <v>391</v>
      </c>
      <c r="L126" s="371"/>
      <c r="M126" s="372"/>
      <c r="N126" s="373"/>
      <c r="O126" s="373"/>
      <c r="P126" s="15"/>
      <c r="Q126" s="35">
        <f>SUM(F126*L126+G126*N126+(H126*P126-IF(AND(2&lt;=P126,P126&lt;5),P126*H126*2%,IF(AND(5&lt;=P126,P126&lt;10),P126*H126*4%,IF(AND(10&lt;=P126,P126&lt;25),P126*H126*6%,IF(AND(10&lt;=P126,P126&lt;25),P126*H126*8%,IF(P126&gt;=25,P126*H126*10%,0)))))))</f>
        <v>0</v>
      </c>
      <c r="R126" s="89"/>
      <c r="S126" s="89"/>
      <c r="T126" s="89"/>
    </row>
    <row r="127" spans="1:20" s="83" customFormat="1" ht="19.5" customHeight="1">
      <c r="A127" s="374" t="s">
        <v>383</v>
      </c>
      <c r="B127" s="375"/>
      <c r="C127" s="375"/>
      <c r="D127" s="375"/>
      <c r="E127" s="376"/>
      <c r="F127" s="94">
        <f>ROUND('прайс 2015 розница'!F127*СРЕД%,0.1)</f>
        <v>213</v>
      </c>
      <c r="G127" s="95">
        <f>ROUND('прайс 2015 розница'!G127*СРЕД%,0.1)</f>
        <v>1335</v>
      </c>
      <c r="H127" s="132">
        <f aca="true" t="shared" si="4" ref="H127:H134">(G127/100)*90</f>
        <v>1201.5</v>
      </c>
      <c r="I127" s="104"/>
      <c r="J127" s="104"/>
      <c r="K127" s="141" t="s">
        <v>392</v>
      </c>
      <c r="L127" s="377"/>
      <c r="M127" s="378"/>
      <c r="N127" s="379"/>
      <c r="O127" s="379"/>
      <c r="P127" s="9"/>
      <c r="Q127" s="35">
        <f aca="true" t="shared" si="5" ref="Q127:Q134">SUM(F127*L127+G127*N127+(H127*P127-IF(AND(2&lt;=P127,P127&lt;5),P127*H127*2%,IF(AND(5&lt;=P127,P127&lt;10),P127*H127*4%,IF(AND(10&lt;=P127,P127&lt;25),P127*H127*6%,IF(AND(10&lt;=P127,P127&lt;25),P127*H127*8%,IF(P127&gt;=25,P127*H127*10%,0)))))))</f>
        <v>0</v>
      </c>
      <c r="R127" s="89"/>
      <c r="S127" s="89"/>
      <c r="T127" s="89"/>
    </row>
    <row r="128" spans="1:20" s="83" customFormat="1" ht="19.5" customHeight="1">
      <c r="A128" s="374" t="s">
        <v>384</v>
      </c>
      <c r="B128" s="375"/>
      <c r="C128" s="375"/>
      <c r="D128" s="375"/>
      <c r="E128" s="376"/>
      <c r="F128" s="94">
        <f>ROUND('прайс 2015 розница'!F128*СРЕД%,0.1)</f>
        <v>341</v>
      </c>
      <c r="G128" s="95">
        <f>ROUND('прайс 2015 розница'!G128*СРЕД%,0.1)</f>
        <v>1512</v>
      </c>
      <c r="H128" s="132">
        <f t="shared" si="4"/>
        <v>1360.8</v>
      </c>
      <c r="I128" s="104"/>
      <c r="J128" s="104"/>
      <c r="K128" s="141" t="s">
        <v>393</v>
      </c>
      <c r="L128" s="377"/>
      <c r="M128" s="378"/>
      <c r="N128" s="379"/>
      <c r="O128" s="379"/>
      <c r="P128" s="9"/>
      <c r="Q128" s="35">
        <f t="shared" si="5"/>
        <v>0</v>
      </c>
      <c r="R128" s="89"/>
      <c r="S128" s="89"/>
      <c r="T128" s="89"/>
    </row>
    <row r="129" spans="1:20" s="83" customFormat="1" ht="19.5" customHeight="1">
      <c r="A129" s="374" t="s">
        <v>385</v>
      </c>
      <c r="B129" s="375"/>
      <c r="C129" s="375"/>
      <c r="D129" s="375"/>
      <c r="E129" s="376"/>
      <c r="F129" s="94">
        <f>ROUND('прайс 2015 розница'!F129*СРЕД%,0.1)</f>
        <v>110</v>
      </c>
      <c r="G129" s="95">
        <f>ROUND('прайс 2015 розница'!G129*СРЕД%,0.1)</f>
        <v>689</v>
      </c>
      <c r="H129" s="132">
        <f t="shared" si="4"/>
        <v>620.1</v>
      </c>
      <c r="I129" s="104"/>
      <c r="J129" s="104"/>
      <c r="K129" s="141" t="s">
        <v>394</v>
      </c>
      <c r="L129" s="377"/>
      <c r="M129" s="378"/>
      <c r="N129" s="379"/>
      <c r="O129" s="379"/>
      <c r="P129" s="9"/>
      <c r="Q129" s="35">
        <f t="shared" si="5"/>
        <v>0</v>
      </c>
      <c r="R129" s="89"/>
      <c r="S129" s="89"/>
      <c r="T129" s="89"/>
    </row>
    <row r="130" spans="1:20" s="83" customFormat="1" ht="19.5" customHeight="1">
      <c r="A130" s="374" t="s">
        <v>386</v>
      </c>
      <c r="B130" s="375"/>
      <c r="C130" s="375"/>
      <c r="D130" s="375"/>
      <c r="E130" s="376"/>
      <c r="F130" s="94">
        <f>ROUND('прайс 2015 розница'!F130*СРЕД%,0.1)</f>
        <v>348</v>
      </c>
      <c r="G130" s="95">
        <f>ROUND('прайс 2015 розница'!G130*СРЕД%,0.1)</f>
        <v>1732</v>
      </c>
      <c r="H130" s="132">
        <f t="shared" si="4"/>
        <v>1558.8</v>
      </c>
      <c r="I130" s="104"/>
      <c r="J130" s="104"/>
      <c r="K130" s="141" t="s">
        <v>395</v>
      </c>
      <c r="L130" s="377"/>
      <c r="M130" s="378"/>
      <c r="N130" s="379"/>
      <c r="O130" s="379"/>
      <c r="P130" s="9"/>
      <c r="Q130" s="35">
        <f t="shared" si="5"/>
        <v>0</v>
      </c>
      <c r="R130" s="89"/>
      <c r="S130" s="89"/>
      <c r="T130" s="89"/>
    </row>
    <row r="131" spans="1:20" s="83" customFormat="1" ht="19.5" customHeight="1">
      <c r="A131" s="374" t="s">
        <v>387</v>
      </c>
      <c r="B131" s="375"/>
      <c r="C131" s="375"/>
      <c r="D131" s="375"/>
      <c r="E131" s="376"/>
      <c r="F131" s="94">
        <f>ROUND('прайс 2015 розница'!F131*СРЕД%,0.1)</f>
        <v>241</v>
      </c>
      <c r="G131" s="95">
        <f>ROUND('прайс 2015 розница'!G131*СРЕД%,0.1)</f>
        <v>1512</v>
      </c>
      <c r="H131" s="132">
        <f t="shared" si="4"/>
        <v>1360.8</v>
      </c>
      <c r="I131" s="104"/>
      <c r="J131" s="104"/>
      <c r="K131" s="141" t="s">
        <v>396</v>
      </c>
      <c r="L131" s="377"/>
      <c r="M131" s="378"/>
      <c r="N131" s="379"/>
      <c r="O131" s="379"/>
      <c r="P131" s="9"/>
      <c r="Q131" s="35">
        <f t="shared" si="5"/>
        <v>0</v>
      </c>
      <c r="R131" s="89"/>
      <c r="S131" s="89"/>
      <c r="T131" s="89"/>
    </row>
    <row r="132" spans="1:20" s="83" customFormat="1" ht="19.5" customHeight="1">
      <c r="A132" s="374" t="s">
        <v>388</v>
      </c>
      <c r="B132" s="375"/>
      <c r="C132" s="375"/>
      <c r="D132" s="375"/>
      <c r="E132" s="376"/>
      <c r="F132" s="94">
        <f>ROUND('прайс 2015 розница'!F132*СРЕД%,0.1)</f>
        <v>110</v>
      </c>
      <c r="G132" s="95">
        <f>ROUND('прайс 2015 розница'!G132*СРЕД%,0.1)</f>
        <v>689</v>
      </c>
      <c r="H132" s="132">
        <f t="shared" si="4"/>
        <v>620.1</v>
      </c>
      <c r="I132" s="104"/>
      <c r="J132" s="104"/>
      <c r="K132" s="141" t="s">
        <v>397</v>
      </c>
      <c r="L132" s="377"/>
      <c r="M132" s="378"/>
      <c r="N132" s="379"/>
      <c r="O132" s="379"/>
      <c r="P132" s="9"/>
      <c r="Q132" s="35">
        <f t="shared" si="5"/>
        <v>0</v>
      </c>
      <c r="R132" s="89"/>
      <c r="S132" s="89"/>
      <c r="T132" s="89"/>
    </row>
    <row r="133" spans="1:20" s="83" customFormat="1" ht="19.5" customHeight="1">
      <c r="A133" s="374" t="s">
        <v>389</v>
      </c>
      <c r="B133" s="375"/>
      <c r="C133" s="375"/>
      <c r="D133" s="375"/>
      <c r="E133" s="376"/>
      <c r="F133" s="94">
        <f>ROUND('прайс 2015 розница'!F133*СРЕД%,0.1)</f>
        <v>141</v>
      </c>
      <c r="G133" s="95">
        <f>ROUND('прайс 2015 розница'!G133*СРЕД%,0.1)</f>
        <v>880</v>
      </c>
      <c r="H133" s="132">
        <f t="shared" si="4"/>
        <v>792.0000000000001</v>
      </c>
      <c r="I133" s="104"/>
      <c r="J133" s="104"/>
      <c r="K133" s="142" t="s">
        <v>398</v>
      </c>
      <c r="L133" s="380"/>
      <c r="M133" s="381"/>
      <c r="N133" s="382"/>
      <c r="O133" s="382"/>
      <c r="P133" s="36"/>
      <c r="Q133" s="35">
        <f>SUM(F133*L133+G133*N133+(H133*P133-IF(AND(2&lt;=P133,P133&lt;5),P133*H133*2%,IF(AND(5&lt;=P133,P133&lt;10),P133*H133*4%,IF(AND(10&lt;=P133,P133&lt;25),P133*H133*6%,IF(AND(10&lt;=P133,P133&lt;25),P133*H133*8%,IF(P133&gt;=25,P133*H133*10%,0)))))))</f>
        <v>0</v>
      </c>
      <c r="R133" s="89"/>
      <c r="S133" s="89"/>
      <c r="T133" s="89"/>
    </row>
    <row r="134" spans="1:20" s="83" customFormat="1" ht="19.5" customHeight="1" thickBot="1">
      <c r="A134" s="383" t="s">
        <v>390</v>
      </c>
      <c r="B134" s="384"/>
      <c r="C134" s="384"/>
      <c r="D134" s="384"/>
      <c r="E134" s="385"/>
      <c r="F134" s="143">
        <f>ROUND('прайс 2015 розница'!F134*СРЕД%,0.1)</f>
        <v>192</v>
      </c>
      <c r="G134" s="207">
        <f>ROUND('прайс 2015 розница'!G134*СРЕД%,0.1)</f>
        <v>1200</v>
      </c>
      <c r="H134" s="135">
        <f t="shared" si="4"/>
        <v>1080</v>
      </c>
      <c r="I134" s="104"/>
      <c r="J134" s="104"/>
      <c r="K134" s="144" t="s">
        <v>399</v>
      </c>
      <c r="L134" s="386"/>
      <c r="M134" s="387"/>
      <c r="N134" s="388"/>
      <c r="O134" s="388"/>
      <c r="P134" s="10"/>
      <c r="Q134" s="35">
        <f t="shared" si="5"/>
        <v>0</v>
      </c>
      <c r="R134" s="89"/>
      <c r="S134" s="89"/>
      <c r="T134" s="89"/>
    </row>
    <row r="135" spans="1:18" s="83" customFormat="1" ht="18.75" customHeight="1" thickBot="1">
      <c r="A135" s="283" t="s">
        <v>579</v>
      </c>
      <c r="B135" s="284"/>
      <c r="C135" s="284"/>
      <c r="D135" s="284"/>
      <c r="E135" s="284"/>
      <c r="F135" s="284"/>
      <c r="G135" s="284"/>
      <c r="H135" s="284"/>
      <c r="I135" s="285" t="s">
        <v>618</v>
      </c>
      <c r="J135" s="286"/>
      <c r="K135" s="317" t="s">
        <v>122</v>
      </c>
      <c r="L135" s="339"/>
      <c r="M135" s="339"/>
      <c r="N135" s="318"/>
      <c r="O135" s="318"/>
      <c r="P135" s="318"/>
      <c r="Q135" s="294"/>
      <c r="R135" s="89"/>
    </row>
    <row r="136" spans="1:18" s="83" customFormat="1" ht="18.75" customHeight="1">
      <c r="A136" s="281" t="s">
        <v>21</v>
      </c>
      <c r="B136" s="282"/>
      <c r="C136" s="282"/>
      <c r="D136" s="282"/>
      <c r="E136" s="300" t="s">
        <v>62</v>
      </c>
      <c r="F136" s="340" t="s">
        <v>159</v>
      </c>
      <c r="G136" s="342" t="s">
        <v>160</v>
      </c>
      <c r="H136" s="306" t="s">
        <v>182</v>
      </c>
      <c r="I136" s="289"/>
      <c r="J136" s="288"/>
      <c r="K136" s="312" t="s">
        <v>21</v>
      </c>
      <c r="L136" s="333"/>
      <c r="M136" s="333"/>
      <c r="N136" s="314" t="s">
        <v>64</v>
      </c>
      <c r="O136" s="315"/>
      <c r="P136" s="316"/>
      <c r="Q136" s="308" t="s">
        <v>65</v>
      </c>
      <c r="R136" s="89"/>
    </row>
    <row r="137" spans="1:18" s="83" customFormat="1" ht="33.75" customHeight="1" thickBot="1">
      <c r="A137" s="335"/>
      <c r="B137" s="336"/>
      <c r="C137" s="336"/>
      <c r="D137" s="336"/>
      <c r="E137" s="301"/>
      <c r="F137" s="341"/>
      <c r="G137" s="343"/>
      <c r="H137" s="307"/>
      <c r="I137" s="289"/>
      <c r="J137" s="288"/>
      <c r="K137" s="313"/>
      <c r="L137" s="334"/>
      <c r="M137" s="334"/>
      <c r="N137" s="73">
        <v>50</v>
      </c>
      <c r="O137" s="74">
        <v>1000</v>
      </c>
      <c r="P137" s="75" t="s">
        <v>182</v>
      </c>
      <c r="Q137" s="394"/>
      <c r="R137" s="89"/>
    </row>
    <row r="138" spans="1:20" s="83" customFormat="1" ht="19.5" customHeight="1" thickBot="1">
      <c r="A138" s="138" t="s">
        <v>123</v>
      </c>
      <c r="B138" s="395" t="s">
        <v>124</v>
      </c>
      <c r="C138" s="395"/>
      <c r="D138" s="396"/>
      <c r="E138" s="145" t="s">
        <v>125</v>
      </c>
      <c r="F138" s="203">
        <f>ROUND('прайс 2015 розница'!F138*СРЕД%,0.1)</f>
        <v>245</v>
      </c>
      <c r="G138" s="204">
        <f>ROUND('прайс 2015 розница'!G138*СРЕД%,0.1)</f>
        <v>2268</v>
      </c>
      <c r="H138" s="131">
        <f>(G138/100)*90</f>
        <v>2041.2</v>
      </c>
      <c r="I138" s="289"/>
      <c r="J138" s="288"/>
      <c r="K138" s="397" t="s">
        <v>123</v>
      </c>
      <c r="L138" s="398"/>
      <c r="M138" s="399"/>
      <c r="N138" s="193"/>
      <c r="O138" s="31"/>
      <c r="P138" s="15"/>
      <c r="Q138" s="18">
        <f>SUM(F138*N138+G138*O138+(H138*P138-IF(AND(2&lt;=P138,P138&lt;4),P138*H138*2%,IF(AND(5&lt;=P138,P138&lt;9),P138*H138*4%,IF(AND(10&lt;=P138,P138&lt;14),P138*H138*6%,IF(AND(15&lt;=P138,P138&lt;20),P138*H138*8%,IF(P138&gt;=20,P138*H138*10%,0)))))))</f>
        <v>0</v>
      </c>
      <c r="R138" s="89"/>
      <c r="S138" s="89"/>
      <c r="T138" s="89"/>
    </row>
    <row r="139" spans="1:20" s="83" customFormat="1" ht="19.5" customHeight="1" thickBot="1">
      <c r="A139" s="98" t="s">
        <v>127</v>
      </c>
      <c r="B139" s="392" t="s">
        <v>128</v>
      </c>
      <c r="C139" s="392"/>
      <c r="D139" s="393"/>
      <c r="E139" s="146" t="s">
        <v>125</v>
      </c>
      <c r="F139" s="94">
        <f>ROUND('прайс 2015 розница'!F139*СРЕД%,0.1)</f>
        <v>298</v>
      </c>
      <c r="G139" s="95">
        <f>ROUND('прайс 2015 розница'!G139*СРЕД%,0.1)</f>
        <v>2929</v>
      </c>
      <c r="H139" s="132">
        <f aca="true" t="shared" si="6" ref="H139:H151">(G139/100)*90</f>
        <v>2636.1</v>
      </c>
      <c r="I139" s="104"/>
      <c r="J139" s="104"/>
      <c r="K139" s="389" t="s">
        <v>127</v>
      </c>
      <c r="L139" s="390"/>
      <c r="M139" s="391"/>
      <c r="N139" s="194"/>
      <c r="O139" s="12"/>
      <c r="P139" s="9"/>
      <c r="Q139" s="18">
        <f aca="true" t="shared" si="7" ref="Q139:Q151">SUM(F139*N139+G139*O139+(H139*P139-IF(AND(2&lt;=P139,P139&lt;4),P139*H139*2%,IF(AND(5&lt;=P139,P139&lt;9),P139*H139*4%,IF(AND(10&lt;=P139,P139&lt;14),P139*H139*6%,IF(AND(15&lt;=P139,P139&lt;20),P139*H139*8%,IF(P139&gt;=20,P139*H139*10%,0)))))))</f>
        <v>0</v>
      </c>
      <c r="R139" s="89"/>
      <c r="S139" s="89"/>
      <c r="T139" s="89"/>
    </row>
    <row r="140" spans="1:20" s="83" customFormat="1" ht="19.5" customHeight="1" thickBot="1">
      <c r="A140" s="98" t="s">
        <v>150</v>
      </c>
      <c r="B140" s="392" t="s">
        <v>126</v>
      </c>
      <c r="C140" s="392"/>
      <c r="D140" s="393"/>
      <c r="E140" s="147" t="s">
        <v>125</v>
      </c>
      <c r="F140" s="94">
        <f>ROUND('прайс 2015 розница'!F140*СРЕД%,0.1)</f>
        <v>266</v>
      </c>
      <c r="G140" s="95">
        <f>ROUND('прайс 2015 розница'!G140*СРЕД%,0.1)</f>
        <v>2577</v>
      </c>
      <c r="H140" s="132">
        <f t="shared" si="6"/>
        <v>2319.3</v>
      </c>
      <c r="I140" s="104"/>
      <c r="J140" s="104"/>
      <c r="K140" s="389" t="s">
        <v>150</v>
      </c>
      <c r="L140" s="390"/>
      <c r="M140" s="391"/>
      <c r="N140" s="195"/>
      <c r="O140" s="12"/>
      <c r="P140" s="9"/>
      <c r="Q140" s="18">
        <f t="shared" si="7"/>
        <v>0</v>
      </c>
      <c r="R140" s="89"/>
      <c r="S140" s="89"/>
      <c r="T140" s="89"/>
    </row>
    <row r="141" spans="1:20" s="83" customFormat="1" ht="19.5" customHeight="1" thickBot="1">
      <c r="A141" s="98" t="s">
        <v>129</v>
      </c>
      <c r="B141" s="392" t="s">
        <v>130</v>
      </c>
      <c r="C141" s="392"/>
      <c r="D141" s="393"/>
      <c r="E141" s="147" t="s">
        <v>125</v>
      </c>
      <c r="F141" s="94">
        <f>ROUND('прайс 2015 розница'!F141*СРЕД%,0.1)</f>
        <v>266</v>
      </c>
      <c r="G141" s="95">
        <f>ROUND('прайс 2015 розница'!G141*СРЕД%,0.1)</f>
        <v>2577</v>
      </c>
      <c r="H141" s="132">
        <f t="shared" si="6"/>
        <v>2319.3</v>
      </c>
      <c r="I141" s="104"/>
      <c r="J141" s="104"/>
      <c r="K141" s="389" t="s">
        <v>129</v>
      </c>
      <c r="L141" s="390"/>
      <c r="M141" s="391"/>
      <c r="N141" s="194"/>
      <c r="O141" s="12"/>
      <c r="P141" s="9"/>
      <c r="Q141" s="18">
        <f t="shared" si="7"/>
        <v>0</v>
      </c>
      <c r="R141" s="89"/>
      <c r="S141" s="89"/>
      <c r="T141" s="89"/>
    </row>
    <row r="142" spans="1:20" s="83" customFormat="1" ht="19.5" customHeight="1" thickBot="1">
      <c r="A142" s="98" t="s">
        <v>131</v>
      </c>
      <c r="B142" s="392" t="s">
        <v>132</v>
      </c>
      <c r="C142" s="392"/>
      <c r="D142" s="393"/>
      <c r="E142" s="146" t="s">
        <v>125</v>
      </c>
      <c r="F142" s="94">
        <f>ROUND('прайс 2015 розница'!F142*СРЕД%,0.1)</f>
        <v>213</v>
      </c>
      <c r="G142" s="95">
        <f>ROUND('прайс 2015 розница'!G142*СРЕД%,0.1)</f>
        <v>1811</v>
      </c>
      <c r="H142" s="132">
        <f t="shared" si="6"/>
        <v>1629.8999999999999</v>
      </c>
      <c r="I142" s="104"/>
      <c r="J142" s="104"/>
      <c r="K142" s="389" t="s">
        <v>131</v>
      </c>
      <c r="L142" s="390"/>
      <c r="M142" s="391"/>
      <c r="N142" s="194"/>
      <c r="O142" s="12"/>
      <c r="P142" s="9"/>
      <c r="Q142" s="18">
        <f t="shared" si="7"/>
        <v>0</v>
      </c>
      <c r="R142" s="89"/>
      <c r="S142" s="89"/>
      <c r="T142" s="89"/>
    </row>
    <row r="143" spans="1:20" s="83" customFormat="1" ht="19.5" customHeight="1" thickBot="1">
      <c r="A143" s="98" t="s">
        <v>133</v>
      </c>
      <c r="B143" s="392" t="s">
        <v>134</v>
      </c>
      <c r="C143" s="392"/>
      <c r="D143" s="393"/>
      <c r="E143" s="147" t="s">
        <v>125</v>
      </c>
      <c r="F143" s="94">
        <f>ROUND('прайс 2015 розница'!F143*СРЕД%,0.1)</f>
        <v>245</v>
      </c>
      <c r="G143" s="95">
        <f>ROUND('прайс 2015 розница'!G143*СРЕД%,0.1)</f>
        <v>2268</v>
      </c>
      <c r="H143" s="132">
        <f t="shared" si="6"/>
        <v>2041.2</v>
      </c>
      <c r="I143" s="104"/>
      <c r="J143" s="104"/>
      <c r="K143" s="389" t="s">
        <v>133</v>
      </c>
      <c r="L143" s="390"/>
      <c r="M143" s="391"/>
      <c r="N143" s="194"/>
      <c r="O143" s="12"/>
      <c r="P143" s="9"/>
      <c r="Q143" s="18">
        <f t="shared" si="7"/>
        <v>0</v>
      </c>
      <c r="R143" s="89"/>
      <c r="S143" s="89"/>
      <c r="T143" s="89"/>
    </row>
    <row r="144" spans="1:20" s="83" customFormat="1" ht="19.5" customHeight="1" thickBot="1">
      <c r="A144" s="148" t="s">
        <v>135</v>
      </c>
      <c r="B144" s="405" t="s">
        <v>136</v>
      </c>
      <c r="C144" s="405"/>
      <c r="D144" s="406"/>
      <c r="E144" s="146" t="s">
        <v>125</v>
      </c>
      <c r="F144" s="94">
        <f>ROUND('прайс 2015 розница'!F144*СРЕД%,0.1)</f>
        <v>213</v>
      </c>
      <c r="G144" s="95">
        <f>ROUND('прайс 2015 розница'!G144*СРЕД%,0.1)</f>
        <v>1811</v>
      </c>
      <c r="H144" s="132">
        <f t="shared" si="6"/>
        <v>1629.8999999999999</v>
      </c>
      <c r="I144" s="104"/>
      <c r="J144" s="104"/>
      <c r="K144" s="327" t="s">
        <v>135</v>
      </c>
      <c r="L144" s="328"/>
      <c r="M144" s="329"/>
      <c r="N144" s="194"/>
      <c r="O144" s="12"/>
      <c r="P144" s="9"/>
      <c r="Q144" s="18">
        <f t="shared" si="7"/>
        <v>0</v>
      </c>
      <c r="R144" s="89"/>
      <c r="S144" s="89"/>
      <c r="T144" s="89"/>
    </row>
    <row r="145" spans="1:20" s="83" customFormat="1" ht="19.5" customHeight="1" thickBot="1">
      <c r="A145" s="98" t="s">
        <v>137</v>
      </c>
      <c r="B145" s="392" t="s">
        <v>138</v>
      </c>
      <c r="C145" s="392"/>
      <c r="D145" s="393"/>
      <c r="E145" s="147" t="s">
        <v>125</v>
      </c>
      <c r="F145" s="94">
        <f>ROUND('прайс 2015 розница'!F145*СРЕД%,0.1)</f>
        <v>266</v>
      </c>
      <c r="G145" s="95">
        <f>ROUND('прайс 2015 розница'!G145*СРЕД%,0.1)</f>
        <v>2577</v>
      </c>
      <c r="H145" s="132">
        <f t="shared" si="6"/>
        <v>2319.3</v>
      </c>
      <c r="I145" s="104"/>
      <c r="J145" s="104"/>
      <c r="K145" s="389" t="s">
        <v>137</v>
      </c>
      <c r="L145" s="390"/>
      <c r="M145" s="391"/>
      <c r="N145" s="194"/>
      <c r="O145" s="12"/>
      <c r="P145" s="9"/>
      <c r="Q145" s="18">
        <f t="shared" si="7"/>
        <v>0</v>
      </c>
      <c r="R145" s="89"/>
      <c r="S145" s="89"/>
      <c r="T145" s="89"/>
    </row>
    <row r="146" spans="1:20" s="83" customFormat="1" ht="19.5" customHeight="1" thickBot="1">
      <c r="A146" s="98" t="s">
        <v>139</v>
      </c>
      <c r="B146" s="392" t="s">
        <v>140</v>
      </c>
      <c r="C146" s="392"/>
      <c r="D146" s="393"/>
      <c r="E146" s="146" t="s">
        <v>125</v>
      </c>
      <c r="F146" s="94">
        <f>ROUND('прайс 2015 розница'!F146*СРЕД%,0.1)</f>
        <v>213</v>
      </c>
      <c r="G146" s="95">
        <f>ROUND('прайс 2015 розница'!G146*СРЕД%,0.1)</f>
        <v>1811</v>
      </c>
      <c r="H146" s="132">
        <f t="shared" si="6"/>
        <v>1629.8999999999999</v>
      </c>
      <c r="I146" s="104"/>
      <c r="J146" s="104"/>
      <c r="K146" s="389" t="s">
        <v>139</v>
      </c>
      <c r="L146" s="390"/>
      <c r="M146" s="391"/>
      <c r="N146" s="194"/>
      <c r="O146" s="12"/>
      <c r="P146" s="9"/>
      <c r="Q146" s="18">
        <f t="shared" si="7"/>
        <v>0</v>
      </c>
      <c r="R146" s="89"/>
      <c r="S146" s="89"/>
      <c r="T146" s="89"/>
    </row>
    <row r="147" spans="1:20" s="83" customFormat="1" ht="19.5" customHeight="1" thickBot="1">
      <c r="A147" s="98" t="s">
        <v>141</v>
      </c>
      <c r="B147" s="392" t="s">
        <v>142</v>
      </c>
      <c r="C147" s="392"/>
      <c r="D147" s="393"/>
      <c r="E147" s="147" t="s">
        <v>125</v>
      </c>
      <c r="F147" s="94">
        <f>ROUND('прайс 2015 розница'!F147*СРЕД%,0.1)</f>
        <v>245</v>
      </c>
      <c r="G147" s="95">
        <f>ROUND('прайс 2015 розница'!G147*СРЕД%,0.1)</f>
        <v>2268</v>
      </c>
      <c r="H147" s="132">
        <f t="shared" si="6"/>
        <v>2041.2</v>
      </c>
      <c r="I147" s="104"/>
      <c r="J147" s="104"/>
      <c r="K147" s="389" t="s">
        <v>141</v>
      </c>
      <c r="L147" s="390"/>
      <c r="M147" s="391"/>
      <c r="N147" s="194"/>
      <c r="O147" s="12"/>
      <c r="P147" s="9"/>
      <c r="Q147" s="18">
        <f t="shared" si="7"/>
        <v>0</v>
      </c>
      <c r="R147" s="89"/>
      <c r="S147" s="89"/>
      <c r="T147" s="89"/>
    </row>
    <row r="148" spans="1:20" s="83" customFormat="1" ht="19.5" customHeight="1" thickBot="1">
      <c r="A148" s="98" t="s">
        <v>560</v>
      </c>
      <c r="B148" s="392" t="s">
        <v>145</v>
      </c>
      <c r="C148" s="392"/>
      <c r="D148" s="393"/>
      <c r="E148" s="147" t="s">
        <v>125</v>
      </c>
      <c r="F148" s="94">
        <f>ROUND('прайс 2015 розница'!F148*СРЕД%,0.1)</f>
        <v>245</v>
      </c>
      <c r="G148" s="95">
        <f>ROUND('прайс 2015 розница'!G148*СРЕД%,0.1)</f>
        <v>2268</v>
      </c>
      <c r="H148" s="132">
        <f t="shared" si="6"/>
        <v>2041.2</v>
      </c>
      <c r="I148" s="104"/>
      <c r="J148" s="104"/>
      <c r="K148" s="389" t="s">
        <v>560</v>
      </c>
      <c r="L148" s="390"/>
      <c r="M148" s="391"/>
      <c r="N148" s="194"/>
      <c r="O148" s="12"/>
      <c r="P148" s="9"/>
      <c r="Q148" s="18">
        <f t="shared" si="7"/>
        <v>0</v>
      </c>
      <c r="R148" s="89"/>
      <c r="S148" s="89"/>
      <c r="T148" s="89"/>
    </row>
    <row r="149" spans="1:20" s="83" customFormat="1" ht="19.5" customHeight="1" thickBot="1">
      <c r="A149" s="98" t="s">
        <v>143</v>
      </c>
      <c r="B149" s="392" t="s">
        <v>144</v>
      </c>
      <c r="C149" s="392"/>
      <c r="D149" s="393"/>
      <c r="E149" s="146" t="s">
        <v>125</v>
      </c>
      <c r="F149" s="94">
        <f>ROUND('прайс 2015 розница'!F149*СРЕД%,0.1)</f>
        <v>213</v>
      </c>
      <c r="G149" s="95">
        <f>ROUND('прайс 2015 розница'!G149*СРЕД%,0.1)</f>
        <v>1811</v>
      </c>
      <c r="H149" s="132">
        <f t="shared" si="6"/>
        <v>1629.8999999999999</v>
      </c>
      <c r="I149" s="104"/>
      <c r="J149" s="104"/>
      <c r="K149" s="389" t="s">
        <v>143</v>
      </c>
      <c r="L149" s="390"/>
      <c r="M149" s="391"/>
      <c r="N149" s="194"/>
      <c r="O149" s="12"/>
      <c r="P149" s="9"/>
      <c r="Q149" s="18">
        <f t="shared" si="7"/>
        <v>0</v>
      </c>
      <c r="R149" s="89"/>
      <c r="S149" s="89"/>
      <c r="T149" s="89"/>
    </row>
    <row r="150" spans="1:20" s="83" customFormat="1" ht="19.5" customHeight="1" thickBot="1">
      <c r="A150" s="98" t="s">
        <v>146</v>
      </c>
      <c r="B150" s="392" t="s">
        <v>147</v>
      </c>
      <c r="C150" s="392"/>
      <c r="D150" s="393"/>
      <c r="E150" s="146" t="s">
        <v>125</v>
      </c>
      <c r="F150" s="94">
        <f>ROUND('прайс 2015 розница'!F150*СРЕД%,0.1)</f>
        <v>245</v>
      </c>
      <c r="G150" s="95">
        <f>ROUND('прайс 2015 розница'!G150*СРЕД%,0.1)</f>
        <v>2268</v>
      </c>
      <c r="H150" s="132">
        <f t="shared" si="6"/>
        <v>2041.2</v>
      </c>
      <c r="I150" s="104"/>
      <c r="J150" s="104"/>
      <c r="K150" s="389" t="s">
        <v>146</v>
      </c>
      <c r="L150" s="390"/>
      <c r="M150" s="391"/>
      <c r="N150" s="194"/>
      <c r="O150" s="12"/>
      <c r="P150" s="9"/>
      <c r="Q150" s="18">
        <f t="shared" si="7"/>
        <v>0</v>
      </c>
      <c r="R150" s="89"/>
      <c r="S150" s="89"/>
      <c r="T150" s="89"/>
    </row>
    <row r="151" spans="1:20" s="83" customFormat="1" ht="19.5" customHeight="1" thickBot="1">
      <c r="A151" s="116" t="s">
        <v>148</v>
      </c>
      <c r="B151" s="400" t="s">
        <v>149</v>
      </c>
      <c r="C151" s="400"/>
      <c r="D151" s="401"/>
      <c r="E151" s="149" t="s">
        <v>125</v>
      </c>
      <c r="F151" s="143">
        <f>ROUND('прайс 2015 розница'!F151*СРЕД%,0.1)</f>
        <v>213</v>
      </c>
      <c r="G151" s="207">
        <f>ROUND('прайс 2015 розница'!G151*СРЕД%,0.1)</f>
        <v>1811</v>
      </c>
      <c r="H151" s="135">
        <f t="shared" si="6"/>
        <v>1629.8999999999999</v>
      </c>
      <c r="I151" s="104"/>
      <c r="J151" s="104"/>
      <c r="K151" s="402" t="s">
        <v>148</v>
      </c>
      <c r="L151" s="403"/>
      <c r="M151" s="404"/>
      <c r="N151" s="196"/>
      <c r="O151" s="13"/>
      <c r="P151" s="14"/>
      <c r="Q151" s="18">
        <f t="shared" si="7"/>
        <v>0</v>
      </c>
      <c r="R151" s="89"/>
      <c r="S151" s="89"/>
      <c r="T151" s="89"/>
    </row>
    <row r="152" spans="1:18" s="83" customFormat="1" ht="17.25" customHeight="1" thickBot="1">
      <c r="A152" s="335" t="s">
        <v>542</v>
      </c>
      <c r="B152" s="336"/>
      <c r="C152" s="336"/>
      <c r="D152" s="336"/>
      <c r="E152" s="336"/>
      <c r="F152" s="336"/>
      <c r="G152" s="336"/>
      <c r="H152" s="407"/>
      <c r="I152" s="102"/>
      <c r="J152" s="102"/>
      <c r="K152" s="408" t="s">
        <v>554</v>
      </c>
      <c r="L152" s="409"/>
      <c r="M152" s="409"/>
      <c r="N152" s="409"/>
      <c r="O152" s="409"/>
      <c r="P152" s="409"/>
      <c r="Q152" s="410"/>
      <c r="R152" s="71"/>
    </row>
    <row r="153" spans="1:18" s="83" customFormat="1" ht="12.75" customHeight="1" thickBot="1">
      <c r="A153" s="281" t="s">
        <v>21</v>
      </c>
      <c r="B153" s="413"/>
      <c r="C153" s="413"/>
      <c r="D153" s="413"/>
      <c r="E153" s="414"/>
      <c r="F153" s="419" t="s">
        <v>543</v>
      </c>
      <c r="G153" s="420"/>
      <c r="H153" s="421"/>
      <c r="I153" s="102"/>
      <c r="J153" s="102"/>
      <c r="K153" s="317"/>
      <c r="L153" s="411"/>
      <c r="M153" s="411"/>
      <c r="N153" s="411"/>
      <c r="O153" s="411"/>
      <c r="P153" s="411"/>
      <c r="Q153" s="412"/>
      <c r="R153" s="71"/>
    </row>
    <row r="154" spans="1:18" s="83" customFormat="1" ht="13.5" customHeight="1">
      <c r="A154" s="415"/>
      <c r="B154" s="416"/>
      <c r="C154" s="416"/>
      <c r="D154" s="416"/>
      <c r="E154" s="417"/>
      <c r="F154" s="422"/>
      <c r="G154" s="423"/>
      <c r="H154" s="424"/>
      <c r="I154" s="102"/>
      <c r="J154" s="102"/>
      <c r="K154" s="425" t="s">
        <v>21</v>
      </c>
      <c r="L154" s="426"/>
      <c r="M154" s="426"/>
      <c r="N154" s="427"/>
      <c r="O154" s="431" t="s">
        <v>349</v>
      </c>
      <c r="P154" s="432"/>
      <c r="Q154" s="435" t="s">
        <v>65</v>
      </c>
      <c r="R154" s="71"/>
    </row>
    <row r="155" spans="1:18" s="83" customFormat="1" ht="12.75" customHeight="1" thickBot="1">
      <c r="A155" s="415"/>
      <c r="B155" s="418"/>
      <c r="C155" s="418"/>
      <c r="D155" s="418"/>
      <c r="E155" s="417"/>
      <c r="F155" s="422"/>
      <c r="G155" s="423"/>
      <c r="H155" s="424"/>
      <c r="I155" s="102"/>
      <c r="J155" s="102"/>
      <c r="K155" s="428"/>
      <c r="L155" s="429"/>
      <c r="M155" s="429"/>
      <c r="N155" s="430"/>
      <c r="O155" s="433"/>
      <c r="P155" s="434"/>
      <c r="Q155" s="436"/>
      <c r="R155" s="71"/>
    </row>
    <row r="156" spans="1:18" s="83" customFormat="1" ht="19.5" customHeight="1">
      <c r="A156" s="368" t="s">
        <v>544</v>
      </c>
      <c r="B156" s="369"/>
      <c r="C156" s="369"/>
      <c r="D156" s="369"/>
      <c r="E156" s="370"/>
      <c r="F156" s="563">
        <f>ROUND('прайс 2015 розница'!F156*СРЕД%,0.1)</f>
        <v>192</v>
      </c>
      <c r="G156" s="439"/>
      <c r="H156" s="440"/>
      <c r="I156" s="102"/>
      <c r="J156" s="102"/>
      <c r="K156" s="441" t="s">
        <v>544</v>
      </c>
      <c r="L156" s="442"/>
      <c r="M156" s="442"/>
      <c r="N156" s="443"/>
      <c r="O156" s="444"/>
      <c r="P156" s="445"/>
      <c r="Q156" s="18">
        <f aca="true" t="shared" si="8" ref="Q156:Q166">F156*O156</f>
        <v>0</v>
      </c>
      <c r="R156" s="89"/>
    </row>
    <row r="157" spans="1:18" s="83" customFormat="1" ht="19.5" customHeight="1">
      <c r="A157" s="374" t="s">
        <v>545</v>
      </c>
      <c r="B157" s="375"/>
      <c r="C157" s="375"/>
      <c r="D157" s="375"/>
      <c r="E157" s="376"/>
      <c r="F157" s="566">
        <f>ROUND('прайс 2015 розница'!F157*СРЕД%,0.1)</f>
        <v>199</v>
      </c>
      <c r="G157" s="448"/>
      <c r="H157" s="449"/>
      <c r="I157" s="102"/>
      <c r="J157" s="102"/>
      <c r="K157" s="450" t="s">
        <v>545</v>
      </c>
      <c r="L157" s="451"/>
      <c r="M157" s="451"/>
      <c r="N157" s="452"/>
      <c r="O157" s="453"/>
      <c r="P157" s="454"/>
      <c r="Q157" s="23">
        <f t="shared" si="8"/>
        <v>0</v>
      </c>
      <c r="R157" s="89"/>
    </row>
    <row r="158" spans="1:18" s="83" customFormat="1" ht="19.5" customHeight="1">
      <c r="A158" s="374" t="s">
        <v>546</v>
      </c>
      <c r="B158" s="375"/>
      <c r="C158" s="375"/>
      <c r="D158" s="375"/>
      <c r="E158" s="376"/>
      <c r="F158" s="566">
        <f>ROUND('прайс 2015 розница'!F158*СРЕД%,0.1)</f>
        <v>199</v>
      </c>
      <c r="G158" s="448"/>
      <c r="H158" s="449"/>
      <c r="I158" s="102"/>
      <c r="J158" s="102"/>
      <c r="K158" s="450" t="s">
        <v>546</v>
      </c>
      <c r="L158" s="451"/>
      <c r="M158" s="451"/>
      <c r="N158" s="452"/>
      <c r="O158" s="453"/>
      <c r="P158" s="454"/>
      <c r="Q158" s="23">
        <f t="shared" si="8"/>
        <v>0</v>
      </c>
      <c r="R158" s="89"/>
    </row>
    <row r="159" spans="1:18" s="83" customFormat="1" ht="19.5" customHeight="1">
      <c r="A159" s="374" t="s">
        <v>547</v>
      </c>
      <c r="B159" s="375"/>
      <c r="C159" s="375"/>
      <c r="D159" s="375"/>
      <c r="E159" s="376"/>
      <c r="F159" s="566">
        <f>ROUND('прайс 2015 розница'!F159*СРЕД%,0.1)</f>
        <v>199</v>
      </c>
      <c r="G159" s="448"/>
      <c r="H159" s="449"/>
      <c r="I159" s="102"/>
      <c r="J159" s="102"/>
      <c r="K159" s="450" t="s">
        <v>557</v>
      </c>
      <c r="L159" s="451"/>
      <c r="M159" s="451"/>
      <c r="N159" s="452"/>
      <c r="O159" s="453"/>
      <c r="P159" s="454"/>
      <c r="Q159" s="23">
        <f t="shared" si="8"/>
        <v>0</v>
      </c>
      <c r="R159" s="89"/>
    </row>
    <row r="160" spans="1:18" s="83" customFormat="1" ht="19.5" customHeight="1">
      <c r="A160" s="374" t="s">
        <v>548</v>
      </c>
      <c r="B160" s="375"/>
      <c r="C160" s="375"/>
      <c r="D160" s="375"/>
      <c r="E160" s="376"/>
      <c r="F160" s="566">
        <f>ROUND('прайс 2015 розница'!F160*СРЕД%,0.1)</f>
        <v>192</v>
      </c>
      <c r="G160" s="448"/>
      <c r="H160" s="449"/>
      <c r="I160" s="102"/>
      <c r="J160" s="102"/>
      <c r="K160" s="450" t="s">
        <v>548</v>
      </c>
      <c r="L160" s="451"/>
      <c r="M160" s="451"/>
      <c r="N160" s="452"/>
      <c r="O160" s="453"/>
      <c r="P160" s="454"/>
      <c r="Q160" s="23">
        <f t="shared" si="8"/>
        <v>0</v>
      </c>
      <c r="R160" s="89"/>
    </row>
    <row r="161" spans="1:18" s="83" customFormat="1" ht="19.5" customHeight="1">
      <c r="A161" s="374" t="s">
        <v>549</v>
      </c>
      <c r="B161" s="375"/>
      <c r="C161" s="375"/>
      <c r="D161" s="375"/>
      <c r="E161" s="376"/>
      <c r="F161" s="566">
        <f>ROUND('прайс 2015 розница'!F161*СРЕД%,0.1)</f>
        <v>192</v>
      </c>
      <c r="G161" s="448"/>
      <c r="H161" s="449"/>
      <c r="I161" s="102"/>
      <c r="J161" s="102"/>
      <c r="K161" s="450" t="s">
        <v>549</v>
      </c>
      <c r="L161" s="451"/>
      <c r="M161" s="451"/>
      <c r="N161" s="452"/>
      <c r="O161" s="453"/>
      <c r="P161" s="454"/>
      <c r="Q161" s="23">
        <f t="shared" si="8"/>
        <v>0</v>
      </c>
      <c r="R161" s="89"/>
    </row>
    <row r="162" spans="1:18" s="83" customFormat="1" ht="19.5" customHeight="1">
      <c r="A162" s="374" t="s">
        <v>550</v>
      </c>
      <c r="B162" s="375"/>
      <c r="C162" s="375"/>
      <c r="D162" s="375"/>
      <c r="E162" s="376"/>
      <c r="F162" s="566">
        <f>ROUND('прайс 2015 розница'!F162*СРЕД%,0.1)</f>
        <v>192</v>
      </c>
      <c r="G162" s="448"/>
      <c r="H162" s="449"/>
      <c r="I162" s="102"/>
      <c r="J162" s="102"/>
      <c r="K162" s="450" t="s">
        <v>550</v>
      </c>
      <c r="L162" s="451"/>
      <c r="M162" s="451"/>
      <c r="N162" s="452"/>
      <c r="O162" s="453"/>
      <c r="P162" s="454"/>
      <c r="Q162" s="23">
        <f t="shared" si="8"/>
        <v>0</v>
      </c>
      <c r="R162" s="89"/>
    </row>
    <row r="163" spans="1:18" s="83" customFormat="1" ht="19.5" customHeight="1">
      <c r="A163" s="374" t="s">
        <v>564</v>
      </c>
      <c r="B163" s="375"/>
      <c r="C163" s="375"/>
      <c r="D163" s="375"/>
      <c r="E163" s="376"/>
      <c r="F163" s="566">
        <f>ROUND('прайс 2015 розница'!F163*СРЕД%,0.1)</f>
        <v>224</v>
      </c>
      <c r="G163" s="448"/>
      <c r="H163" s="449"/>
      <c r="I163" s="102"/>
      <c r="J163" s="102"/>
      <c r="K163" s="450" t="s">
        <v>564</v>
      </c>
      <c r="L163" s="451"/>
      <c r="M163" s="451"/>
      <c r="N163" s="452"/>
      <c r="O163" s="453"/>
      <c r="P163" s="454"/>
      <c r="Q163" s="23">
        <f t="shared" si="8"/>
        <v>0</v>
      </c>
      <c r="R163" s="89"/>
    </row>
    <row r="164" spans="1:18" s="83" customFormat="1" ht="19.5" customHeight="1">
      <c r="A164" s="374" t="s">
        <v>551</v>
      </c>
      <c r="B164" s="375"/>
      <c r="C164" s="375"/>
      <c r="D164" s="375"/>
      <c r="E164" s="376"/>
      <c r="F164" s="566">
        <f>ROUND('прайс 2015 розница'!F164*СРЕД%,0.1)</f>
        <v>209</v>
      </c>
      <c r="G164" s="448"/>
      <c r="H164" s="449"/>
      <c r="I164" s="102"/>
      <c r="J164" s="102"/>
      <c r="K164" s="450" t="s">
        <v>551</v>
      </c>
      <c r="L164" s="451"/>
      <c r="M164" s="451"/>
      <c r="N164" s="452"/>
      <c r="O164" s="453"/>
      <c r="P164" s="454"/>
      <c r="Q164" s="23">
        <f t="shared" si="8"/>
        <v>0</v>
      </c>
      <c r="R164" s="89"/>
    </row>
    <row r="165" spans="1:18" s="83" customFormat="1" ht="19.5" customHeight="1">
      <c r="A165" s="374" t="s">
        <v>552</v>
      </c>
      <c r="B165" s="375"/>
      <c r="C165" s="375"/>
      <c r="D165" s="375"/>
      <c r="E165" s="376"/>
      <c r="F165" s="566">
        <f>ROUND('прайс 2015 розница'!F165*СРЕД%,0.1)</f>
        <v>199</v>
      </c>
      <c r="G165" s="448"/>
      <c r="H165" s="449"/>
      <c r="I165" s="102"/>
      <c r="J165" s="102"/>
      <c r="K165" s="450" t="s">
        <v>552</v>
      </c>
      <c r="L165" s="451"/>
      <c r="M165" s="451"/>
      <c r="N165" s="452"/>
      <c r="O165" s="453"/>
      <c r="P165" s="454"/>
      <c r="Q165" s="23">
        <f t="shared" si="8"/>
        <v>0</v>
      </c>
      <c r="R165" s="89"/>
    </row>
    <row r="166" spans="1:18" s="83" customFormat="1" ht="19.5" customHeight="1" thickBot="1">
      <c r="A166" s="383" t="s">
        <v>553</v>
      </c>
      <c r="B166" s="384"/>
      <c r="C166" s="384"/>
      <c r="D166" s="384"/>
      <c r="E166" s="385"/>
      <c r="F166" s="569">
        <f>ROUND('прайс 2015 розница'!F166*СРЕД%,0.1)</f>
        <v>209</v>
      </c>
      <c r="G166" s="457"/>
      <c r="H166" s="458"/>
      <c r="I166" s="102"/>
      <c r="J166" s="102"/>
      <c r="K166" s="459" t="s">
        <v>553</v>
      </c>
      <c r="L166" s="460"/>
      <c r="M166" s="460"/>
      <c r="N166" s="461"/>
      <c r="O166" s="462"/>
      <c r="P166" s="463"/>
      <c r="Q166" s="24">
        <f t="shared" si="8"/>
        <v>0</v>
      </c>
      <c r="R166" s="89"/>
    </row>
    <row r="167" spans="1:18" s="83" customFormat="1" ht="30" customHeight="1" thickBot="1">
      <c r="A167" s="464" t="s">
        <v>578</v>
      </c>
      <c r="B167" s="465"/>
      <c r="C167" s="465"/>
      <c r="D167" s="465"/>
      <c r="E167" s="465"/>
      <c r="F167" s="465"/>
      <c r="G167" s="465"/>
      <c r="H167" s="465"/>
      <c r="I167" s="285" t="s">
        <v>619</v>
      </c>
      <c r="J167" s="286"/>
      <c r="K167" s="317" t="s">
        <v>115</v>
      </c>
      <c r="L167" s="339"/>
      <c r="M167" s="339"/>
      <c r="N167" s="339"/>
      <c r="O167" s="339"/>
      <c r="P167" s="339"/>
      <c r="Q167" s="319"/>
      <c r="R167" s="154"/>
    </row>
    <row r="168" spans="1:18" s="83" customFormat="1" ht="19.5" customHeight="1" thickBot="1">
      <c r="A168" s="466" t="s">
        <v>21</v>
      </c>
      <c r="B168" s="467"/>
      <c r="C168" s="467"/>
      <c r="D168" s="467"/>
      <c r="E168" s="467"/>
      <c r="F168" s="470" t="s">
        <v>161</v>
      </c>
      <c r="G168" s="472" t="s">
        <v>160</v>
      </c>
      <c r="H168" s="306" t="s">
        <v>195</v>
      </c>
      <c r="I168" s="289"/>
      <c r="J168" s="288"/>
      <c r="K168" s="435" t="s">
        <v>21</v>
      </c>
      <c r="L168" s="475" t="s">
        <v>64</v>
      </c>
      <c r="M168" s="476"/>
      <c r="N168" s="476"/>
      <c r="O168" s="476"/>
      <c r="P168" s="477"/>
      <c r="Q168" s="435" t="s">
        <v>65</v>
      </c>
      <c r="R168" s="154"/>
    </row>
    <row r="169" spans="1:18" s="83" customFormat="1" ht="35.25" customHeight="1" thickBot="1">
      <c r="A169" s="468"/>
      <c r="B169" s="469"/>
      <c r="C169" s="469"/>
      <c r="D169" s="469"/>
      <c r="E169" s="469"/>
      <c r="F169" s="471"/>
      <c r="G169" s="473"/>
      <c r="H169" s="360"/>
      <c r="I169" s="289"/>
      <c r="J169" s="288"/>
      <c r="K169" s="474"/>
      <c r="L169" s="478">
        <v>200</v>
      </c>
      <c r="M169" s="479"/>
      <c r="N169" s="478">
        <v>1000</v>
      </c>
      <c r="O169" s="479"/>
      <c r="P169" s="155" t="s">
        <v>195</v>
      </c>
      <c r="Q169" s="474"/>
      <c r="R169" s="154"/>
    </row>
    <row r="170" spans="1:18" s="83" customFormat="1" ht="19.5" customHeight="1" thickBot="1">
      <c r="A170" s="480" t="s">
        <v>58</v>
      </c>
      <c r="B170" s="481"/>
      <c r="C170" s="481"/>
      <c r="D170" s="481"/>
      <c r="E170" s="481"/>
      <c r="F170" s="481"/>
      <c r="G170" s="481"/>
      <c r="H170" s="481"/>
      <c r="I170" s="287"/>
      <c r="J170" s="288"/>
      <c r="K170" s="482" t="s">
        <v>66</v>
      </c>
      <c r="L170" s="483"/>
      <c r="M170" s="483"/>
      <c r="N170" s="483"/>
      <c r="O170" s="483"/>
      <c r="P170" s="484"/>
      <c r="Q170" s="19"/>
      <c r="R170" s="71"/>
    </row>
    <row r="171" spans="1:20" s="83" customFormat="1" ht="19.5" customHeight="1" thickBot="1">
      <c r="A171" s="397" t="s">
        <v>67</v>
      </c>
      <c r="B171" s="398"/>
      <c r="C171" s="398"/>
      <c r="D171" s="398"/>
      <c r="E171" s="398"/>
      <c r="F171" s="203">
        <f>ROUND('прайс 2015 розница'!F171*СРЕД%,0.1)</f>
        <v>107</v>
      </c>
      <c r="G171" s="204">
        <f>ROUND('прайс 2015 розница'!G171*СРЕД%,0.1)</f>
        <v>533</v>
      </c>
      <c r="H171" s="131">
        <v>550</v>
      </c>
      <c r="I171" s="289"/>
      <c r="J171" s="288"/>
      <c r="K171" s="156" t="s">
        <v>59</v>
      </c>
      <c r="L171" s="485"/>
      <c r="M171" s="486"/>
      <c r="N171" s="485"/>
      <c r="O171" s="487"/>
      <c r="P171" s="55"/>
      <c r="Q171" s="20">
        <f>SUM(F171*L171+G171*N171+(H171*P171-IF(AND(2&lt;=P171,P171&lt;5),P171*H171*2%,IF(AND(5&lt;=P171,P171&lt;10),P171*H171*4%,IF(AND(10&lt;=P171,P171&lt;25),P171*H171*6%,IF(AND(10&lt;=P171,P171&lt;25),P171*H171*8%,IF(P171&gt;=25,P171*H171*10%,0)))))))</f>
        <v>0</v>
      </c>
      <c r="R171" s="89"/>
      <c r="S171" s="89"/>
      <c r="T171" s="89"/>
    </row>
    <row r="172" spans="1:20" s="83" customFormat="1" ht="19.5" customHeight="1" thickBot="1">
      <c r="A172" s="389" t="s">
        <v>68</v>
      </c>
      <c r="B172" s="390"/>
      <c r="C172" s="390"/>
      <c r="D172" s="390"/>
      <c r="E172" s="390"/>
      <c r="F172" s="94">
        <f>ROUND('прайс 2015 розница'!F172*СРЕД%,0.1)</f>
        <v>107</v>
      </c>
      <c r="G172" s="95">
        <f>ROUND('прайс 2015 розница'!G172*СРЕД%,0.1)</f>
        <v>533</v>
      </c>
      <c r="H172" s="132">
        <v>550</v>
      </c>
      <c r="I172" s="289"/>
      <c r="J172" s="288"/>
      <c r="K172" s="88" t="s">
        <v>60</v>
      </c>
      <c r="L172" s="488"/>
      <c r="M172" s="489"/>
      <c r="N172" s="488"/>
      <c r="O172" s="490"/>
      <c r="P172" s="56"/>
      <c r="Q172" s="20">
        <f>SUM(F172*L172+G172*N172+(H172*P172-IF(AND(2&lt;=P172,P172&lt;5),P172*H172*2%,IF(AND(5&lt;=P172,P172&lt;10),P172*H172*4%,IF(AND(10&lt;=P172,P172&lt;25),P172*H172*6%,IF(AND(10&lt;=P172,P172&lt;25),P172*H172*8%,IF(P172&gt;=25,P172*H172*10%,0)))))))</f>
        <v>0</v>
      </c>
      <c r="R172" s="89"/>
      <c r="S172" s="89"/>
      <c r="T172" s="89"/>
    </row>
    <row r="173" spans="1:20" s="83" customFormat="1" ht="19.5" customHeight="1" thickBot="1">
      <c r="A173" s="402" t="s">
        <v>69</v>
      </c>
      <c r="B173" s="403"/>
      <c r="C173" s="403"/>
      <c r="D173" s="403"/>
      <c r="E173" s="403"/>
      <c r="F173" s="143">
        <f>ROUND('прайс 2015 розница'!F173*СРЕД%,0.1)</f>
        <v>107</v>
      </c>
      <c r="G173" s="207">
        <f>ROUND('прайс 2015 розница'!G173*СРЕД%,0.1)</f>
        <v>533</v>
      </c>
      <c r="H173" s="135">
        <v>550</v>
      </c>
      <c r="I173" s="290"/>
      <c r="J173" s="291"/>
      <c r="K173" s="157" t="s">
        <v>61</v>
      </c>
      <c r="L173" s="491"/>
      <c r="M173" s="492"/>
      <c r="N173" s="491"/>
      <c r="O173" s="493"/>
      <c r="P173" s="57"/>
      <c r="Q173" s="20">
        <f>SUM(F173*L173+G173*N173+(H173*P173-IF(AND(2&lt;=P173,P173&lt;5),P173*H173*2%,IF(AND(5&lt;=P173,P173&lt;10),P173*H173*4%,IF(AND(10&lt;=P173,P173&lt;25),P173*H173*6%,IF(AND(10&lt;=P173,P173&lt;25),P173*H173*8%,IF(P173&gt;=25,P173*H173*10%,0)))))))</f>
        <v>0</v>
      </c>
      <c r="R173" s="89"/>
      <c r="S173" s="89"/>
      <c r="T173" s="89"/>
    </row>
    <row r="174" spans="1:20" s="83" customFormat="1" ht="19.5" customHeight="1" thickBot="1">
      <c r="A174" s="480" t="s">
        <v>111</v>
      </c>
      <c r="B174" s="481"/>
      <c r="C174" s="481"/>
      <c r="D174" s="481"/>
      <c r="E174" s="481"/>
      <c r="F174" s="481"/>
      <c r="G174" s="481"/>
      <c r="H174" s="481"/>
      <c r="I174" s="104"/>
      <c r="J174" s="104"/>
      <c r="K174" s="482" t="s">
        <v>111</v>
      </c>
      <c r="L174" s="483"/>
      <c r="M174" s="483"/>
      <c r="N174" s="483"/>
      <c r="O174" s="483"/>
      <c r="P174" s="494"/>
      <c r="Q174" s="19"/>
      <c r="R174" s="89"/>
      <c r="S174" s="89"/>
      <c r="T174" s="89"/>
    </row>
    <row r="175" spans="1:20" s="83" customFormat="1" ht="19.5" customHeight="1" thickBot="1">
      <c r="A175" s="397" t="s">
        <v>67</v>
      </c>
      <c r="B175" s="398"/>
      <c r="C175" s="398"/>
      <c r="D175" s="398"/>
      <c r="E175" s="398"/>
      <c r="F175" s="203">
        <f>ROUND('прайс 2015 розница'!F175*СРЕД%,0.1)</f>
        <v>107</v>
      </c>
      <c r="G175" s="204">
        <f>ROUND('прайс 2015 розница'!G175*СРЕД%,0.1)</f>
        <v>533</v>
      </c>
      <c r="H175" s="131">
        <v>550</v>
      </c>
      <c r="I175" s="104"/>
      <c r="J175" s="104"/>
      <c r="K175" s="158" t="s">
        <v>59</v>
      </c>
      <c r="L175" s="485"/>
      <c r="M175" s="486"/>
      <c r="N175" s="485"/>
      <c r="O175" s="487"/>
      <c r="P175" s="55"/>
      <c r="Q175" s="20">
        <f>SUM(F175*L175+G175*N175+(H175*P175-IF(AND(2&lt;=P175,P175&lt;5),P175*H175*2%,IF(AND(5&lt;=P175,P175&lt;10),P175*H175*4%,IF(AND(10&lt;=P175,P175&lt;25),P175*H175*6%,IF(AND(10&lt;=P175,P175&lt;25),P175*H175*8%,IF(P175&gt;=25,P175*H175*10%,0)))))))</f>
        <v>0</v>
      </c>
      <c r="R175" s="89"/>
      <c r="S175" s="89"/>
      <c r="T175" s="89"/>
    </row>
    <row r="176" spans="1:20" s="83" customFormat="1" ht="19.5" customHeight="1" thickBot="1">
      <c r="A176" s="389" t="s">
        <v>196</v>
      </c>
      <c r="B176" s="390"/>
      <c r="C176" s="390"/>
      <c r="D176" s="390"/>
      <c r="E176" s="390"/>
      <c r="F176" s="94">
        <f>ROUND('прайс 2015 розница'!F176*СРЕД%,0.1)</f>
        <v>107</v>
      </c>
      <c r="G176" s="95">
        <f>ROUND('прайс 2015 розница'!G176*СРЕД%,0.1)</f>
        <v>533</v>
      </c>
      <c r="H176" s="132">
        <v>550</v>
      </c>
      <c r="I176" s="104"/>
      <c r="J176" s="104"/>
      <c r="K176" s="88" t="s">
        <v>60</v>
      </c>
      <c r="L176" s="488"/>
      <c r="M176" s="489"/>
      <c r="N176" s="488"/>
      <c r="O176" s="490"/>
      <c r="P176" s="56"/>
      <c r="Q176" s="20">
        <f>SUM(F176*L176+G176*N176+(H176*P176-IF(AND(2&lt;=P176,P176&lt;5),P176*H176*2%,IF(AND(5&lt;=P176,P176&lt;10),P176*H176*4%,IF(AND(10&lt;=P176,P176&lt;25),P176*H176*6%,IF(AND(10&lt;=P176,P176&lt;25),P176*H176*8%,IF(P176&gt;=25,P176*H176*10%,0)))))))</f>
        <v>0</v>
      </c>
      <c r="R176" s="89"/>
      <c r="S176" s="89"/>
      <c r="T176" s="89"/>
    </row>
    <row r="177" spans="1:20" s="83" customFormat="1" ht="19.5" customHeight="1" thickBot="1">
      <c r="A177" s="402" t="s">
        <v>367</v>
      </c>
      <c r="B177" s="403"/>
      <c r="C177" s="403"/>
      <c r="D177" s="403"/>
      <c r="E177" s="403"/>
      <c r="F177" s="143">
        <f>ROUND('прайс 2015 розница'!F177*СРЕД%,0.1)</f>
        <v>107</v>
      </c>
      <c r="G177" s="207">
        <f>ROUND('прайс 2015 розница'!G177*СРЕД%,0.1)</f>
        <v>533</v>
      </c>
      <c r="H177" s="135">
        <v>550</v>
      </c>
      <c r="I177" s="104"/>
      <c r="J177" s="104"/>
      <c r="K177" s="159" t="s">
        <v>61</v>
      </c>
      <c r="L177" s="491"/>
      <c r="M177" s="492"/>
      <c r="N177" s="491"/>
      <c r="O177" s="493"/>
      <c r="P177" s="57"/>
      <c r="Q177" s="20">
        <f>SUM(F177*L177+G177*N177+(H177*P177-IF(AND(2&lt;=P177,P177&lt;5),P177*H177*2%,IF(AND(5&lt;=P177,P177&lt;10),P177*H177*4%,IF(AND(10&lt;=P177,P177&lt;25),P177*H177*6%,IF(AND(10&lt;=P177,P177&lt;25),P177*H177*8%,IF(P177&gt;=25,P177*H177*10%,0)))))))</f>
        <v>0</v>
      </c>
      <c r="R177" s="89"/>
      <c r="S177" s="89"/>
      <c r="T177" s="89"/>
    </row>
    <row r="178" spans="1:20" s="83" customFormat="1" ht="19.5" customHeight="1" thickBot="1">
      <c r="A178" s="480" t="s">
        <v>366</v>
      </c>
      <c r="B178" s="481"/>
      <c r="C178" s="481"/>
      <c r="D178" s="481"/>
      <c r="E178" s="481"/>
      <c r="F178" s="481"/>
      <c r="G178" s="481"/>
      <c r="H178" s="481"/>
      <c r="I178" s="104"/>
      <c r="J178" s="104"/>
      <c r="K178" s="482" t="s">
        <v>366</v>
      </c>
      <c r="L178" s="483"/>
      <c r="M178" s="483"/>
      <c r="N178" s="483"/>
      <c r="O178" s="483"/>
      <c r="P178" s="494"/>
      <c r="Q178" s="19"/>
      <c r="R178" s="89"/>
      <c r="S178" s="89"/>
      <c r="T178" s="89"/>
    </row>
    <row r="179" spans="1:20" s="83" customFormat="1" ht="19.5" customHeight="1" thickBot="1">
      <c r="A179" s="397" t="s">
        <v>67</v>
      </c>
      <c r="B179" s="398"/>
      <c r="C179" s="398"/>
      <c r="D179" s="398"/>
      <c r="E179" s="398"/>
      <c r="F179" s="203">
        <f>ROUND('прайс 2015 розница'!F179*СРЕД%,0.1)</f>
        <v>107</v>
      </c>
      <c r="G179" s="204">
        <f>ROUND('прайс 2015 розница'!G179*СРЕД%,0.1)</f>
        <v>533</v>
      </c>
      <c r="H179" s="131">
        <v>550</v>
      </c>
      <c r="I179" s="104"/>
      <c r="J179" s="104"/>
      <c r="K179" s="158" t="s">
        <v>59</v>
      </c>
      <c r="L179" s="485"/>
      <c r="M179" s="486"/>
      <c r="N179" s="485"/>
      <c r="O179" s="487"/>
      <c r="P179" s="55"/>
      <c r="Q179" s="20">
        <f>SUM(F179*L179+G179*N179+(H179*P179-IF(AND(2&lt;=P179,P179&lt;5),P179*H179*2%,IF(AND(5&lt;=P179,P179&lt;10),P179*H179*4%,IF(AND(10&lt;=P179,P179&lt;25),P179*H179*6%,IF(AND(10&lt;=P179,P179&lt;25),P179*H179*8%,IF(P179&gt;=25,P179*H179*10%,0)))))))</f>
        <v>0</v>
      </c>
      <c r="R179" s="89"/>
      <c r="S179" s="89"/>
      <c r="T179" s="89"/>
    </row>
    <row r="180" spans="1:20" s="83" customFormat="1" ht="19.5" customHeight="1" thickBot="1">
      <c r="A180" s="389" t="s">
        <v>196</v>
      </c>
      <c r="B180" s="390"/>
      <c r="C180" s="390"/>
      <c r="D180" s="390"/>
      <c r="E180" s="390"/>
      <c r="F180" s="94">
        <f>ROUND('прайс 2015 розница'!F180*СРЕД%,0.1)</f>
        <v>107</v>
      </c>
      <c r="G180" s="95">
        <f>ROUND('прайс 2015 розница'!G180*СРЕД%,0.1)</f>
        <v>533</v>
      </c>
      <c r="H180" s="132">
        <v>550</v>
      </c>
      <c r="I180" s="104"/>
      <c r="J180" s="104"/>
      <c r="K180" s="88" t="s">
        <v>60</v>
      </c>
      <c r="L180" s="488"/>
      <c r="M180" s="489"/>
      <c r="N180" s="488"/>
      <c r="O180" s="490"/>
      <c r="P180" s="56"/>
      <c r="Q180" s="20">
        <f>SUM(F180*L180+G180*N180+(H180*P180-IF(AND(2&lt;=P180,P180&lt;5),P180*H180*2%,IF(AND(5&lt;=P180,P180&lt;10),P180*H180*4%,IF(AND(10&lt;=P180,P180&lt;25),P180*H180*6%,IF(AND(10&lt;=P180,P180&lt;25),P180*H180*8%,IF(P180&gt;=25,P180*H180*10%,0)))))))</f>
        <v>0</v>
      </c>
      <c r="R180" s="89"/>
      <c r="S180" s="89"/>
      <c r="T180" s="89"/>
    </row>
    <row r="181" spans="1:20" s="83" customFormat="1" ht="19.5" customHeight="1" thickBot="1">
      <c r="A181" s="402" t="s">
        <v>367</v>
      </c>
      <c r="B181" s="403"/>
      <c r="C181" s="403"/>
      <c r="D181" s="403"/>
      <c r="E181" s="403"/>
      <c r="F181" s="143">
        <f>ROUND('прайс 2015 розница'!F181*СРЕД%,0.1)</f>
        <v>107</v>
      </c>
      <c r="G181" s="207">
        <f>ROUND('прайс 2015 розница'!G181*СРЕД%,0.1)</f>
        <v>533</v>
      </c>
      <c r="H181" s="135">
        <v>550</v>
      </c>
      <c r="I181" s="104"/>
      <c r="J181" s="104"/>
      <c r="K181" s="159" t="s">
        <v>61</v>
      </c>
      <c r="L181" s="491"/>
      <c r="M181" s="492"/>
      <c r="N181" s="491"/>
      <c r="O181" s="493"/>
      <c r="P181" s="57"/>
      <c r="Q181" s="20">
        <f>SUM(F181*L181+G181*N181+(H181*P181-IF(AND(2&lt;=P181,P181&lt;5),P181*H181*2%,IF(AND(5&lt;=P181,P181&lt;10),P181*H181*4%,IF(AND(10&lt;=P181,P181&lt;25),P181*H181*6%,IF(AND(10&lt;=P181,P181&lt;25),P181*H181*8%,IF(P181&gt;=25,P181*H181*10%,0)))))))</f>
        <v>0</v>
      </c>
      <c r="R181" s="89"/>
      <c r="S181" s="89"/>
      <c r="T181" s="89"/>
    </row>
    <row r="182" spans="1:18" s="83" customFormat="1" ht="17.25" customHeight="1" thickBot="1">
      <c r="A182" s="335" t="s">
        <v>485</v>
      </c>
      <c r="B182" s="336"/>
      <c r="C182" s="336"/>
      <c r="D182" s="336"/>
      <c r="E182" s="284"/>
      <c r="F182" s="284"/>
      <c r="G182" s="284"/>
      <c r="H182" s="338"/>
      <c r="I182" s="104"/>
      <c r="J182" s="104"/>
      <c r="K182" s="408" t="s">
        <v>583</v>
      </c>
      <c r="L182" s="409"/>
      <c r="M182" s="409"/>
      <c r="N182" s="409"/>
      <c r="O182" s="409"/>
      <c r="P182" s="409"/>
      <c r="Q182" s="495"/>
      <c r="R182" s="71"/>
    </row>
    <row r="183" spans="1:18" s="83" customFormat="1" ht="14.25" customHeight="1" thickBot="1">
      <c r="A183" s="281" t="s">
        <v>21</v>
      </c>
      <c r="B183" s="282"/>
      <c r="C183" s="282"/>
      <c r="D183" s="282"/>
      <c r="E183" s="340" t="s">
        <v>371</v>
      </c>
      <c r="F183" s="342"/>
      <c r="G183" s="342"/>
      <c r="H183" s="496"/>
      <c r="I183" s="104"/>
      <c r="J183" s="104"/>
      <c r="K183" s="317"/>
      <c r="L183" s="411"/>
      <c r="M183" s="409"/>
      <c r="N183" s="409"/>
      <c r="O183" s="409"/>
      <c r="P183" s="409"/>
      <c r="Q183" s="412"/>
      <c r="R183" s="71"/>
    </row>
    <row r="184" spans="1:18" s="83" customFormat="1" ht="14.25" customHeight="1">
      <c r="A184" s="283"/>
      <c r="B184" s="284"/>
      <c r="C184" s="284"/>
      <c r="D184" s="284"/>
      <c r="E184" s="355"/>
      <c r="F184" s="357"/>
      <c r="G184" s="357"/>
      <c r="H184" s="497"/>
      <c r="I184" s="104"/>
      <c r="J184" s="104"/>
      <c r="K184" s="425" t="s">
        <v>21</v>
      </c>
      <c r="L184" s="427"/>
      <c r="M184" s="314" t="s">
        <v>64</v>
      </c>
      <c r="N184" s="315"/>
      <c r="O184" s="315"/>
      <c r="P184" s="316"/>
      <c r="Q184" s="427" t="s">
        <v>65</v>
      </c>
      <c r="R184" s="71"/>
    </row>
    <row r="185" spans="1:18" s="83" customFormat="1" ht="31.5" customHeight="1" thickBot="1">
      <c r="A185" s="283"/>
      <c r="B185" s="284"/>
      <c r="C185" s="284"/>
      <c r="D185" s="284"/>
      <c r="E185" s="160" t="s">
        <v>372</v>
      </c>
      <c r="F185" s="161" t="s">
        <v>373</v>
      </c>
      <c r="G185" s="161" t="s">
        <v>484</v>
      </c>
      <c r="H185" s="162" t="s">
        <v>488</v>
      </c>
      <c r="I185" s="104"/>
      <c r="J185" s="104"/>
      <c r="K185" s="428"/>
      <c r="L185" s="430"/>
      <c r="M185" s="163">
        <v>12</v>
      </c>
      <c r="N185" s="164">
        <v>50</v>
      </c>
      <c r="O185" s="164">
        <v>250</v>
      </c>
      <c r="P185" s="165" t="s">
        <v>489</v>
      </c>
      <c r="Q185" s="479"/>
      <c r="R185" s="71"/>
    </row>
    <row r="186" spans="1:21" s="166" customFormat="1" ht="19.5" customHeight="1">
      <c r="A186" s="368" t="s">
        <v>508</v>
      </c>
      <c r="B186" s="369"/>
      <c r="C186" s="369"/>
      <c r="D186" s="370"/>
      <c r="E186" s="203">
        <f>ROUND('прайс 2015 розница'!E186*СРЕД%,0.1)</f>
        <v>64</v>
      </c>
      <c r="F186" s="204">
        <f>ROUND('прайс 2015 розница'!F186*СРЕД%,0.1)</f>
        <v>178</v>
      </c>
      <c r="G186" s="204">
        <f>ROUND('прайс 2015 розница'!G186*СРЕД%,0.1)</f>
        <v>710</v>
      </c>
      <c r="H186" s="131">
        <f>G186/250*80%</f>
        <v>2.272</v>
      </c>
      <c r="I186" s="104"/>
      <c r="J186" s="104"/>
      <c r="K186" s="441" t="s">
        <v>508</v>
      </c>
      <c r="L186" s="443"/>
      <c r="M186" s="27"/>
      <c r="N186" s="62"/>
      <c r="O186" s="62"/>
      <c r="P186" s="33"/>
      <c r="Q186" s="61">
        <f>E186*M186+F186*N186+G186*O186+H186*P186</f>
        <v>0</v>
      </c>
      <c r="R186" s="89"/>
      <c r="S186" s="89"/>
      <c r="T186" s="89"/>
      <c r="U186" s="89"/>
    </row>
    <row r="187" spans="1:21" s="166" customFormat="1" ht="19.5" customHeight="1">
      <c r="A187" s="374" t="s">
        <v>509</v>
      </c>
      <c r="B187" s="375"/>
      <c r="C187" s="375"/>
      <c r="D187" s="376"/>
      <c r="E187" s="94">
        <f>ROUND('прайс 2015 розница'!E187*СРЕД%,0.1)</f>
        <v>64</v>
      </c>
      <c r="F187" s="95">
        <f>ROUND('прайс 2015 розница'!F187*СРЕД%,0.1)</f>
        <v>178</v>
      </c>
      <c r="G187" s="95">
        <f>ROUND('прайс 2015 розница'!G187*СРЕД%,0.1)</f>
        <v>710</v>
      </c>
      <c r="H187" s="132">
        <f aca="true" t="shared" si="9" ref="H187:H199">G187/250*80%</f>
        <v>2.272</v>
      </c>
      <c r="I187" s="104"/>
      <c r="J187" s="104"/>
      <c r="K187" s="450" t="s">
        <v>509</v>
      </c>
      <c r="L187" s="452"/>
      <c r="M187" s="28"/>
      <c r="N187" s="5"/>
      <c r="O187" s="5"/>
      <c r="P187" s="34"/>
      <c r="Q187" s="61">
        <f>E187*M187+F187*N187+G187*O187+H187*P187</f>
        <v>0</v>
      </c>
      <c r="R187" s="89"/>
      <c r="S187" s="89"/>
      <c r="T187" s="89"/>
      <c r="U187" s="89"/>
    </row>
    <row r="188" spans="1:21" s="166" customFormat="1" ht="19.5" customHeight="1">
      <c r="A188" s="374" t="s">
        <v>512</v>
      </c>
      <c r="B188" s="375"/>
      <c r="C188" s="375"/>
      <c r="D188" s="376"/>
      <c r="E188" s="94">
        <f>ROUND('прайс 2015 розница'!E188*СРЕД%,0.1)</f>
        <v>64</v>
      </c>
      <c r="F188" s="95">
        <f>ROUND('прайс 2015 розница'!F188*СРЕД%,0.1)</f>
        <v>178</v>
      </c>
      <c r="G188" s="95">
        <f>ROUND('прайс 2015 розница'!G188*СРЕД%,0.1)</f>
        <v>710</v>
      </c>
      <c r="H188" s="132">
        <f t="shared" si="9"/>
        <v>2.272</v>
      </c>
      <c r="I188" s="167"/>
      <c r="J188" s="167"/>
      <c r="K188" s="450" t="s">
        <v>512</v>
      </c>
      <c r="L188" s="452"/>
      <c r="M188" s="28"/>
      <c r="N188" s="5"/>
      <c r="O188" s="5"/>
      <c r="P188" s="34"/>
      <c r="Q188" s="61">
        <f>E188*M188+F188*N188+G188*O188+H188*P188</f>
        <v>0</v>
      </c>
      <c r="R188" s="89"/>
      <c r="S188" s="89"/>
      <c r="T188" s="89"/>
      <c r="U188" s="89"/>
    </row>
    <row r="189" spans="1:21" s="166" customFormat="1" ht="19.5" customHeight="1">
      <c r="A189" s="374" t="s">
        <v>513</v>
      </c>
      <c r="B189" s="375"/>
      <c r="C189" s="375"/>
      <c r="D189" s="376"/>
      <c r="E189" s="94">
        <f>ROUND('прайс 2015 розница'!E189*СРЕД%,0.1)</f>
        <v>64</v>
      </c>
      <c r="F189" s="95">
        <f>ROUND('прайс 2015 розница'!F189*СРЕД%,0.1)</f>
        <v>178</v>
      </c>
      <c r="G189" s="95">
        <f>ROUND('прайс 2015 розница'!G189*СРЕД%,0.1)</f>
        <v>710</v>
      </c>
      <c r="H189" s="132">
        <f t="shared" si="9"/>
        <v>2.272</v>
      </c>
      <c r="I189" s="167"/>
      <c r="J189" s="167"/>
      <c r="K189" s="450" t="s">
        <v>513</v>
      </c>
      <c r="L189" s="452"/>
      <c r="M189" s="28"/>
      <c r="N189" s="5"/>
      <c r="O189" s="5"/>
      <c r="P189" s="34"/>
      <c r="Q189" s="61">
        <f aca="true" t="shared" si="10" ref="Q189:Q196">E189*M189+F189*N189+G189*O189+H189*P189</f>
        <v>0</v>
      </c>
      <c r="R189" s="89"/>
      <c r="S189" s="89"/>
      <c r="T189" s="89"/>
      <c r="U189" s="89"/>
    </row>
    <row r="190" spans="1:21" s="166" customFormat="1" ht="19.5" customHeight="1">
      <c r="A190" s="374" t="s">
        <v>514</v>
      </c>
      <c r="B190" s="375"/>
      <c r="C190" s="375"/>
      <c r="D190" s="376"/>
      <c r="E190" s="94">
        <f>ROUND('прайс 2015 розница'!E190*СРЕД%,0.1)</f>
        <v>64</v>
      </c>
      <c r="F190" s="95">
        <f>ROUND('прайс 2015 розница'!F190*СРЕД%,0.1)</f>
        <v>178</v>
      </c>
      <c r="G190" s="95">
        <f>ROUND('прайс 2015 розница'!G190*СРЕД%,0.1)</f>
        <v>710</v>
      </c>
      <c r="H190" s="132">
        <f t="shared" si="9"/>
        <v>2.272</v>
      </c>
      <c r="I190" s="167"/>
      <c r="J190" s="167"/>
      <c r="K190" s="450" t="s">
        <v>514</v>
      </c>
      <c r="L190" s="452"/>
      <c r="M190" s="28"/>
      <c r="N190" s="5"/>
      <c r="O190" s="5"/>
      <c r="P190" s="34"/>
      <c r="Q190" s="61">
        <f t="shared" si="10"/>
        <v>0</v>
      </c>
      <c r="R190" s="89"/>
      <c r="S190" s="89"/>
      <c r="T190" s="89"/>
      <c r="U190" s="89"/>
    </row>
    <row r="191" spans="1:21" s="166" customFormat="1" ht="19.5" customHeight="1">
      <c r="A191" s="374" t="s">
        <v>515</v>
      </c>
      <c r="B191" s="375"/>
      <c r="C191" s="375"/>
      <c r="D191" s="376"/>
      <c r="E191" s="94">
        <f>ROUND('прайс 2015 розница'!E191*СРЕД%,0.1)</f>
        <v>64</v>
      </c>
      <c r="F191" s="95">
        <f>ROUND('прайс 2015 розница'!F191*СРЕД%,0.1)</f>
        <v>178</v>
      </c>
      <c r="G191" s="95">
        <f>ROUND('прайс 2015 розница'!G191*СРЕД%,0.1)</f>
        <v>710</v>
      </c>
      <c r="H191" s="132">
        <f t="shared" si="9"/>
        <v>2.272</v>
      </c>
      <c r="I191" s="167"/>
      <c r="J191" s="167"/>
      <c r="K191" s="450" t="s">
        <v>515</v>
      </c>
      <c r="L191" s="452"/>
      <c r="M191" s="28"/>
      <c r="N191" s="5"/>
      <c r="O191" s="5"/>
      <c r="P191" s="34"/>
      <c r="Q191" s="61">
        <f t="shared" si="10"/>
        <v>0</v>
      </c>
      <c r="R191" s="89"/>
      <c r="S191" s="89"/>
      <c r="T191" s="89"/>
      <c r="U191" s="89"/>
    </row>
    <row r="192" spans="1:21" s="166" customFormat="1" ht="19.5" customHeight="1">
      <c r="A192" s="374" t="s">
        <v>555</v>
      </c>
      <c r="B192" s="375"/>
      <c r="C192" s="375"/>
      <c r="D192" s="376"/>
      <c r="E192" s="94">
        <f>ROUND('прайс 2015 розница'!E192*СРЕД%,0.1)</f>
        <v>64</v>
      </c>
      <c r="F192" s="95">
        <f>ROUND('прайс 2015 розница'!F192*СРЕД%,0.1)</f>
        <v>213</v>
      </c>
      <c r="G192" s="95">
        <f>ROUND('прайс 2015 розница'!G192*СРЕД%,0.1)</f>
        <v>852</v>
      </c>
      <c r="H192" s="132">
        <f t="shared" si="9"/>
        <v>2.7264</v>
      </c>
      <c r="I192" s="167"/>
      <c r="J192" s="167"/>
      <c r="K192" s="450" t="s">
        <v>555</v>
      </c>
      <c r="L192" s="452"/>
      <c r="M192" s="28"/>
      <c r="N192" s="5"/>
      <c r="O192" s="5"/>
      <c r="P192" s="34"/>
      <c r="Q192" s="61">
        <f t="shared" si="10"/>
        <v>0</v>
      </c>
      <c r="R192" s="89"/>
      <c r="S192" s="89"/>
      <c r="T192" s="89"/>
      <c r="U192" s="89"/>
    </row>
    <row r="193" spans="1:21" s="166" customFormat="1" ht="19.5" customHeight="1">
      <c r="A193" s="374" t="s">
        <v>516</v>
      </c>
      <c r="B193" s="375"/>
      <c r="C193" s="375"/>
      <c r="D193" s="376"/>
      <c r="E193" s="94">
        <f>ROUND('прайс 2015 розница'!E193*СРЕД%,0.1)</f>
        <v>64</v>
      </c>
      <c r="F193" s="95">
        <f>ROUND('прайс 2015 розница'!F193*СРЕД%,0.1)</f>
        <v>178</v>
      </c>
      <c r="G193" s="95">
        <f>ROUND('прайс 2015 розница'!G193*СРЕД%,0.1)</f>
        <v>710</v>
      </c>
      <c r="H193" s="132">
        <f t="shared" si="9"/>
        <v>2.272</v>
      </c>
      <c r="I193" s="167"/>
      <c r="J193" s="167"/>
      <c r="K193" s="450" t="s">
        <v>518</v>
      </c>
      <c r="L193" s="452"/>
      <c r="M193" s="28"/>
      <c r="N193" s="5"/>
      <c r="O193" s="5"/>
      <c r="P193" s="34"/>
      <c r="Q193" s="61">
        <f t="shared" si="10"/>
        <v>0</v>
      </c>
      <c r="R193" s="89"/>
      <c r="S193" s="89"/>
      <c r="T193" s="89"/>
      <c r="U193" s="89"/>
    </row>
    <row r="194" spans="1:21" s="166" customFormat="1" ht="19.5" customHeight="1">
      <c r="A194" s="374" t="s">
        <v>517</v>
      </c>
      <c r="B194" s="375"/>
      <c r="C194" s="375"/>
      <c r="D194" s="376"/>
      <c r="E194" s="94">
        <f>ROUND('прайс 2015 розница'!E194*СРЕД%,0.1)</f>
        <v>64</v>
      </c>
      <c r="F194" s="95">
        <f>ROUND('прайс 2015 розница'!F194*СРЕД%,0.1)</f>
        <v>178</v>
      </c>
      <c r="G194" s="95">
        <f>ROUND('прайс 2015 розница'!G194*СРЕД%,0.1)</f>
        <v>710</v>
      </c>
      <c r="H194" s="132">
        <f t="shared" si="9"/>
        <v>2.272</v>
      </c>
      <c r="I194" s="167"/>
      <c r="J194" s="167"/>
      <c r="K194" s="450" t="s">
        <v>517</v>
      </c>
      <c r="L194" s="452"/>
      <c r="M194" s="28"/>
      <c r="N194" s="5"/>
      <c r="O194" s="5"/>
      <c r="P194" s="34"/>
      <c r="Q194" s="61">
        <f t="shared" si="10"/>
        <v>0</v>
      </c>
      <c r="R194" s="89"/>
      <c r="S194" s="89"/>
      <c r="T194" s="89"/>
      <c r="U194" s="89"/>
    </row>
    <row r="195" spans="1:21" s="166" customFormat="1" ht="19.5" customHeight="1">
      <c r="A195" s="374" t="s">
        <v>519</v>
      </c>
      <c r="B195" s="375"/>
      <c r="C195" s="375"/>
      <c r="D195" s="376"/>
      <c r="E195" s="94">
        <f>ROUND('прайс 2015 розница'!E195*СРЕД%,0.1)</f>
        <v>64</v>
      </c>
      <c r="F195" s="95">
        <f>ROUND('прайс 2015 розница'!F195*СРЕД%,0.1)</f>
        <v>178</v>
      </c>
      <c r="G195" s="95">
        <f>ROUND('прайс 2015 розница'!G195*СРЕД%,0.1)</f>
        <v>710</v>
      </c>
      <c r="H195" s="132">
        <f t="shared" si="9"/>
        <v>2.272</v>
      </c>
      <c r="I195" s="167"/>
      <c r="J195" s="167"/>
      <c r="K195" s="450" t="s">
        <v>519</v>
      </c>
      <c r="L195" s="452"/>
      <c r="M195" s="28"/>
      <c r="N195" s="5"/>
      <c r="O195" s="5"/>
      <c r="P195" s="34"/>
      <c r="Q195" s="61">
        <f t="shared" si="10"/>
        <v>0</v>
      </c>
      <c r="R195" s="89"/>
      <c r="S195" s="89"/>
      <c r="T195" s="89"/>
      <c r="U195" s="89"/>
    </row>
    <row r="196" spans="1:21" s="166" customFormat="1" ht="19.5" customHeight="1">
      <c r="A196" s="374" t="s">
        <v>520</v>
      </c>
      <c r="B196" s="375"/>
      <c r="C196" s="375"/>
      <c r="D196" s="376"/>
      <c r="E196" s="94">
        <f>ROUND('прайс 2015 розница'!E196*СРЕД%,0.1)</f>
        <v>64</v>
      </c>
      <c r="F196" s="95">
        <f>ROUND('прайс 2015 розница'!F196*СРЕД%,0.1)</f>
        <v>178</v>
      </c>
      <c r="G196" s="95">
        <f>ROUND('прайс 2015 розница'!G196*СРЕД%,0.1)</f>
        <v>710</v>
      </c>
      <c r="H196" s="132">
        <f t="shared" si="9"/>
        <v>2.272</v>
      </c>
      <c r="I196" s="167"/>
      <c r="J196" s="167"/>
      <c r="K196" s="450" t="s">
        <v>523</v>
      </c>
      <c r="L196" s="452"/>
      <c r="M196" s="28"/>
      <c r="N196" s="5"/>
      <c r="O196" s="5"/>
      <c r="P196" s="34"/>
      <c r="Q196" s="61">
        <f t="shared" si="10"/>
        <v>0</v>
      </c>
      <c r="R196" s="89"/>
      <c r="S196" s="89"/>
      <c r="T196" s="89"/>
      <c r="U196" s="89"/>
    </row>
    <row r="197" spans="1:21" s="166" customFormat="1" ht="19.5" customHeight="1">
      <c r="A197" s="374" t="s">
        <v>522</v>
      </c>
      <c r="B197" s="375"/>
      <c r="C197" s="375"/>
      <c r="D197" s="376"/>
      <c r="E197" s="94">
        <f>ROUND('прайс 2015 розница'!E197*СРЕД%,0.1)</f>
        <v>64</v>
      </c>
      <c r="F197" s="95">
        <f>ROUND('прайс 2015 розница'!F197*СРЕД%,0.1)</f>
        <v>178</v>
      </c>
      <c r="G197" s="95">
        <f>ROUND('прайс 2015 розница'!G197*СРЕД%,0.1)</f>
        <v>710</v>
      </c>
      <c r="H197" s="132">
        <f t="shared" si="9"/>
        <v>2.272</v>
      </c>
      <c r="I197" s="167"/>
      <c r="J197" s="167"/>
      <c r="K197" s="450" t="s">
        <v>521</v>
      </c>
      <c r="L197" s="452"/>
      <c r="M197" s="28"/>
      <c r="N197" s="5"/>
      <c r="O197" s="5"/>
      <c r="P197" s="34"/>
      <c r="Q197" s="61">
        <f>E197*M197+F197*N197+G197*O197+H197*P197</f>
        <v>0</v>
      </c>
      <c r="R197" s="89"/>
      <c r="S197" s="89"/>
      <c r="T197" s="89"/>
      <c r="U197" s="89"/>
    </row>
    <row r="198" spans="1:21" s="166" customFormat="1" ht="19.5" customHeight="1">
      <c r="A198" s="374" t="s">
        <v>524</v>
      </c>
      <c r="B198" s="375"/>
      <c r="C198" s="375"/>
      <c r="D198" s="376"/>
      <c r="E198" s="94">
        <f>ROUND('прайс 2015 розница'!E198*СРЕД%,0.1)</f>
        <v>64</v>
      </c>
      <c r="F198" s="95">
        <f>ROUND('прайс 2015 розница'!F198*СРЕД%,0.1)</f>
        <v>178</v>
      </c>
      <c r="G198" s="95">
        <f>ROUND('прайс 2015 розница'!G198*СРЕД%,0.1)</f>
        <v>710</v>
      </c>
      <c r="H198" s="132">
        <f t="shared" si="9"/>
        <v>2.272</v>
      </c>
      <c r="I198" s="167"/>
      <c r="J198" s="167"/>
      <c r="K198" s="450" t="s">
        <v>524</v>
      </c>
      <c r="L198" s="452"/>
      <c r="M198" s="28"/>
      <c r="N198" s="5"/>
      <c r="O198" s="5"/>
      <c r="P198" s="34"/>
      <c r="Q198" s="61">
        <f>E198*M198+F198*N198+G198*O198+H198*P198</f>
        <v>0</v>
      </c>
      <c r="R198" s="89"/>
      <c r="S198" s="89"/>
      <c r="T198" s="89"/>
      <c r="U198" s="89"/>
    </row>
    <row r="199" spans="1:21" s="166" customFormat="1" ht="19.5" customHeight="1" thickBot="1">
      <c r="A199" s="383" t="s">
        <v>525</v>
      </c>
      <c r="B199" s="384"/>
      <c r="C199" s="384"/>
      <c r="D199" s="385"/>
      <c r="E199" s="143">
        <f>ROUND('прайс 2015 розница'!E199*СРЕД%,0.1)</f>
        <v>64</v>
      </c>
      <c r="F199" s="207">
        <f>ROUND('прайс 2015 розница'!F199*СРЕД%,0.1)</f>
        <v>178</v>
      </c>
      <c r="G199" s="207">
        <f>ROUND('прайс 2015 розница'!G199*СРЕД%,0.1)</f>
        <v>710</v>
      </c>
      <c r="H199" s="135">
        <f t="shared" si="9"/>
        <v>2.272</v>
      </c>
      <c r="I199" s="167"/>
      <c r="J199" s="167"/>
      <c r="K199" s="459" t="s">
        <v>525</v>
      </c>
      <c r="L199" s="461"/>
      <c r="M199" s="29"/>
      <c r="N199" s="63"/>
      <c r="O199" s="63"/>
      <c r="P199" s="60"/>
      <c r="Q199" s="61">
        <f>E199*M199+F199*N199+G199*O199+H199*P199</f>
        <v>0</v>
      </c>
      <c r="R199" s="89"/>
      <c r="S199" s="89"/>
      <c r="T199" s="89"/>
      <c r="U199" s="89"/>
    </row>
    <row r="200" spans="1:18" s="83" customFormat="1" ht="17.25" customHeight="1" thickBot="1">
      <c r="A200" s="335" t="s">
        <v>486</v>
      </c>
      <c r="B200" s="336"/>
      <c r="C200" s="336"/>
      <c r="D200" s="336"/>
      <c r="E200" s="336"/>
      <c r="F200" s="284"/>
      <c r="G200" s="284"/>
      <c r="H200" s="338"/>
      <c r="I200" s="285" t="s">
        <v>490</v>
      </c>
      <c r="J200" s="286"/>
      <c r="K200" s="408" t="s">
        <v>370</v>
      </c>
      <c r="L200" s="409"/>
      <c r="M200" s="409"/>
      <c r="N200" s="409"/>
      <c r="O200" s="409"/>
      <c r="P200" s="409"/>
      <c r="Q200" s="495"/>
      <c r="R200" s="71"/>
    </row>
    <row r="201" spans="1:18" s="83" customFormat="1" ht="14.25" customHeight="1" thickBot="1">
      <c r="A201" s="281" t="s">
        <v>21</v>
      </c>
      <c r="B201" s="413"/>
      <c r="C201" s="413"/>
      <c r="D201" s="413"/>
      <c r="E201" s="413"/>
      <c r="F201" s="340" t="s">
        <v>371</v>
      </c>
      <c r="G201" s="342"/>
      <c r="H201" s="496"/>
      <c r="I201" s="289"/>
      <c r="J201" s="288"/>
      <c r="K201" s="317"/>
      <c r="L201" s="411"/>
      <c r="M201" s="411"/>
      <c r="N201" s="411"/>
      <c r="O201" s="411"/>
      <c r="P201" s="411"/>
      <c r="Q201" s="412"/>
      <c r="R201" s="71"/>
    </row>
    <row r="202" spans="1:18" s="83" customFormat="1" ht="14.25" customHeight="1" thickBot="1">
      <c r="A202" s="415"/>
      <c r="B202" s="416"/>
      <c r="C202" s="416"/>
      <c r="D202" s="416"/>
      <c r="E202" s="418"/>
      <c r="F202" s="355"/>
      <c r="G202" s="357"/>
      <c r="H202" s="497"/>
      <c r="I202" s="289"/>
      <c r="J202" s="288"/>
      <c r="K202" s="435" t="s">
        <v>21</v>
      </c>
      <c r="L202" s="475" t="s">
        <v>64</v>
      </c>
      <c r="M202" s="476"/>
      <c r="N202" s="476"/>
      <c r="O202" s="476"/>
      <c r="P202" s="477"/>
      <c r="Q202" s="435" t="s">
        <v>65</v>
      </c>
      <c r="R202" s="71"/>
    </row>
    <row r="203" spans="1:18" s="83" customFormat="1" ht="31.5" customHeight="1" thickBot="1">
      <c r="A203" s="415"/>
      <c r="B203" s="418"/>
      <c r="C203" s="418"/>
      <c r="D203" s="418"/>
      <c r="E203" s="418"/>
      <c r="F203" s="160" t="s">
        <v>372</v>
      </c>
      <c r="G203" s="161" t="s">
        <v>373</v>
      </c>
      <c r="H203" s="162" t="s">
        <v>374</v>
      </c>
      <c r="I203" s="289"/>
      <c r="J203" s="288"/>
      <c r="K203" s="436"/>
      <c r="L203" s="428">
        <v>12</v>
      </c>
      <c r="M203" s="430"/>
      <c r="N203" s="428">
        <v>50</v>
      </c>
      <c r="O203" s="430"/>
      <c r="P203" s="168" t="s">
        <v>166</v>
      </c>
      <c r="Q203" s="436"/>
      <c r="R203" s="71"/>
    </row>
    <row r="204" spans="1:20" s="166" customFormat="1" ht="19.5" customHeight="1">
      <c r="A204" s="368" t="s">
        <v>381</v>
      </c>
      <c r="B204" s="500"/>
      <c r="C204" s="500"/>
      <c r="D204" s="500"/>
      <c r="E204" s="511"/>
      <c r="F204" s="203">
        <f>ROUND('прайс 2015 розница'!F204*СРЕД%,0.1)</f>
        <v>64</v>
      </c>
      <c r="G204" s="204">
        <f>ROUND('прайс 2015 розница'!G204*СРЕД%,0.1)</f>
        <v>213</v>
      </c>
      <c r="H204" s="131">
        <f>G204/50</f>
        <v>4.26</v>
      </c>
      <c r="I204" s="289"/>
      <c r="J204" s="289"/>
      <c r="K204" s="140" t="s">
        <v>381</v>
      </c>
      <c r="L204" s="502"/>
      <c r="M204" s="503"/>
      <c r="N204" s="504"/>
      <c r="O204" s="504"/>
      <c r="P204" s="33"/>
      <c r="Q204" s="59">
        <f aca="true" t="shared" si="11" ref="Q204:Q209">SUM(+F204*L204+G204*N204+(H204*P204-IF(AND(51&lt;=P204,P204&lt;100),P204*H204*1%,IF(AND(100&lt;=P204,P204&lt;300),P204*H204*4%,IF(AND(300&lt;=P204,P204&lt;500),P204*H204*8%,IF(AND(500&lt;=P204,P204&lt;1000),P204*H204*10%,IF(P204&gt;=1000,P204*H204*15%,0)))))))</f>
        <v>0</v>
      </c>
      <c r="R204" s="89"/>
      <c r="S204" s="89"/>
      <c r="T204" s="89"/>
    </row>
    <row r="205" spans="1:20" s="166" customFormat="1" ht="19.5" customHeight="1" thickBot="1">
      <c r="A205" s="374" t="s">
        <v>368</v>
      </c>
      <c r="B205" s="375"/>
      <c r="C205" s="375"/>
      <c r="D205" s="375"/>
      <c r="E205" s="376"/>
      <c r="F205" s="94">
        <f>ROUND('прайс 2015 розница'!F205*СРЕД%,0.1)</f>
        <v>114</v>
      </c>
      <c r="G205" s="95">
        <f>ROUND('прайс 2015 розница'!G205*СРЕД%,0.1)</f>
        <v>376</v>
      </c>
      <c r="H205" s="132">
        <f>G205/50</f>
        <v>7.52</v>
      </c>
      <c r="I205" s="290"/>
      <c r="J205" s="290"/>
      <c r="K205" s="141" t="s">
        <v>368</v>
      </c>
      <c r="L205" s="498"/>
      <c r="M205" s="378"/>
      <c r="N205" s="499"/>
      <c r="O205" s="499"/>
      <c r="P205" s="34"/>
      <c r="Q205" s="59">
        <f t="shared" si="11"/>
        <v>0</v>
      </c>
      <c r="R205" s="89"/>
      <c r="S205" s="89"/>
      <c r="T205" s="89"/>
    </row>
    <row r="206" spans="1:20" s="166" customFormat="1" ht="19.5" customHeight="1">
      <c r="A206" s="374" t="s">
        <v>380</v>
      </c>
      <c r="B206" s="505"/>
      <c r="C206" s="505"/>
      <c r="D206" s="505"/>
      <c r="E206" s="512"/>
      <c r="F206" s="94">
        <f>ROUND('прайс 2015 розница'!F206*СРЕД%,0.1)</f>
        <v>71</v>
      </c>
      <c r="G206" s="95">
        <f>ROUND('прайс 2015 розница'!G206*СРЕД%,0.1)</f>
        <v>234</v>
      </c>
      <c r="H206" s="132">
        <f>G206/50</f>
        <v>4.68</v>
      </c>
      <c r="I206" s="167"/>
      <c r="J206" s="167"/>
      <c r="K206" s="141" t="s">
        <v>380</v>
      </c>
      <c r="L206" s="498"/>
      <c r="M206" s="378"/>
      <c r="N206" s="499"/>
      <c r="O206" s="499"/>
      <c r="P206" s="34"/>
      <c r="Q206" s="59">
        <f t="shared" si="11"/>
        <v>0</v>
      </c>
      <c r="R206" s="89"/>
      <c r="S206" s="89"/>
      <c r="T206" s="89"/>
    </row>
    <row r="207" spans="1:20" s="166" customFormat="1" ht="19.5" customHeight="1">
      <c r="A207" s="374" t="s">
        <v>379</v>
      </c>
      <c r="B207" s="505"/>
      <c r="C207" s="505"/>
      <c r="D207" s="505"/>
      <c r="E207" s="512"/>
      <c r="F207" s="94">
        <f>ROUND('прайс 2015 розница'!F207*СРЕД%,0.1)</f>
        <v>71</v>
      </c>
      <c r="G207" s="95">
        <f>ROUND('прайс 2015 розница'!G207*СРЕД%,0.1)</f>
        <v>237</v>
      </c>
      <c r="H207" s="132">
        <f>G207/50</f>
        <v>4.74</v>
      </c>
      <c r="I207" s="167"/>
      <c r="J207" s="167"/>
      <c r="K207" s="141" t="s">
        <v>379</v>
      </c>
      <c r="L207" s="498"/>
      <c r="M207" s="378"/>
      <c r="N207" s="499"/>
      <c r="O207" s="499"/>
      <c r="P207" s="34"/>
      <c r="Q207" s="59">
        <f t="shared" si="11"/>
        <v>0</v>
      </c>
      <c r="R207" s="89"/>
      <c r="S207" s="89"/>
      <c r="T207" s="89"/>
    </row>
    <row r="208" spans="1:20" s="166" customFormat="1" ht="19.5" customHeight="1">
      <c r="A208" s="374" t="s">
        <v>369</v>
      </c>
      <c r="B208" s="375"/>
      <c r="C208" s="375"/>
      <c r="D208" s="375"/>
      <c r="E208" s="376"/>
      <c r="F208" s="94">
        <f>ROUND('прайс 2015 розница'!F208*СРЕД%,0.1)</f>
        <v>114</v>
      </c>
      <c r="G208" s="95">
        <f>ROUND('прайс 2015 розница'!G208*СРЕД%,0.1)</f>
        <v>376</v>
      </c>
      <c r="H208" s="132">
        <f>G208/50</f>
        <v>7.52</v>
      </c>
      <c r="I208" s="167"/>
      <c r="J208" s="167"/>
      <c r="K208" s="141" t="s">
        <v>369</v>
      </c>
      <c r="L208" s="498"/>
      <c r="M208" s="378"/>
      <c r="N208" s="499"/>
      <c r="O208" s="499"/>
      <c r="P208" s="34"/>
      <c r="Q208" s="59">
        <f>SUM(+F208*L208+G208*N208+(H208*P208-IF(AND(51&lt;=P208,P208&lt;100),P208*H208*1%,IF(AND(100&lt;=P208,P208&lt;300),P208*H208*4%,IF(AND(300&lt;=P208,P208&lt;500),P208*H208*8%,IF(AND(500&lt;=P208,P208&lt;1000),P208*H208*10%,IF(P208&gt;=1000,P208*H208*15%,0)))))))</f>
        <v>0</v>
      </c>
      <c r="R208" s="89"/>
      <c r="S208" s="89"/>
      <c r="T208" s="89"/>
    </row>
    <row r="209" spans="1:20" s="166" customFormat="1" ht="19.5" customHeight="1" thickBot="1">
      <c r="A209" s="383" t="s">
        <v>567</v>
      </c>
      <c r="B209" s="384"/>
      <c r="C209" s="384"/>
      <c r="D209" s="384"/>
      <c r="E209" s="385"/>
      <c r="F209" s="143">
        <f>ROUND('прайс 2015 розница'!F209*СРЕД%,0.1)</f>
        <v>71</v>
      </c>
      <c r="G209" s="207">
        <f>ROUND('прайс 2015 розница'!G209*СРЕД%,0.1)</f>
        <v>234</v>
      </c>
      <c r="H209" s="135">
        <f>G209/50</f>
        <v>4.68</v>
      </c>
      <c r="I209" s="167"/>
      <c r="J209" s="167"/>
      <c r="K209" s="169" t="s">
        <v>567</v>
      </c>
      <c r="L209" s="507"/>
      <c r="M209" s="508"/>
      <c r="N209" s="509"/>
      <c r="O209" s="509"/>
      <c r="P209" s="60"/>
      <c r="Q209" s="59">
        <f t="shared" si="11"/>
        <v>0</v>
      </c>
      <c r="R209" s="89"/>
      <c r="S209" s="89"/>
      <c r="T209" s="89"/>
    </row>
    <row r="210" spans="1:20" s="83" customFormat="1" ht="33.75" customHeight="1" thickBot="1">
      <c r="A210" s="170"/>
      <c r="B210" s="171"/>
      <c r="C210" s="171"/>
      <c r="D210" s="171"/>
      <c r="E210" s="171"/>
      <c r="F210" s="172" t="s">
        <v>375</v>
      </c>
      <c r="G210" s="173" t="s">
        <v>376</v>
      </c>
      <c r="H210" s="174" t="s">
        <v>585</v>
      </c>
      <c r="I210" s="285" t="s">
        <v>584</v>
      </c>
      <c r="J210" s="286"/>
      <c r="K210" s="175"/>
      <c r="L210" s="513">
        <v>100</v>
      </c>
      <c r="M210" s="510"/>
      <c r="N210" s="510">
        <v>1000</v>
      </c>
      <c r="O210" s="510"/>
      <c r="P210" s="176" t="s">
        <v>585</v>
      </c>
      <c r="Q210" s="58"/>
      <c r="R210" s="89"/>
      <c r="S210" s="89"/>
      <c r="T210" s="89"/>
    </row>
    <row r="211" spans="1:20" s="166" customFormat="1" ht="19.5" customHeight="1" thickBot="1">
      <c r="A211" s="368" t="s">
        <v>377</v>
      </c>
      <c r="B211" s="500"/>
      <c r="C211" s="500"/>
      <c r="D211" s="500"/>
      <c r="E211" s="511"/>
      <c r="F211" s="203">
        <f>ROUND('прайс 2015 розница'!F211*СРЕД%,0.1)</f>
        <v>50</v>
      </c>
      <c r="G211" s="204">
        <f>ROUND('прайс 2015 розница'!G211*СРЕД%,0.1)</f>
        <v>391</v>
      </c>
      <c r="H211" s="131">
        <v>400</v>
      </c>
      <c r="I211" s="289"/>
      <c r="J211" s="288"/>
      <c r="K211" s="140" t="s">
        <v>377</v>
      </c>
      <c r="L211" s="502"/>
      <c r="M211" s="503"/>
      <c r="N211" s="504"/>
      <c r="O211" s="504"/>
      <c r="P211" s="33"/>
      <c r="Q211" s="18">
        <f>SUM(F211*L211+G211*N211+(H211*P211-IF(AND(2&lt;=P211,P211&lt;4),P211*H211*5%,IF(AND(5&lt;=P211,P211&lt;9),P211*H211*7%,IF(AND(10&lt;=P211,P211&lt;14),P211*H211*10%,IF(AND(15&lt;=P211,P211&lt;20),P211*H211*15%,IF(P211&gt;=20,P211*H211*20%,0)))))))</f>
        <v>0</v>
      </c>
      <c r="R211" s="89"/>
      <c r="S211" s="89"/>
      <c r="T211" s="89"/>
    </row>
    <row r="212" spans="1:20" s="166" customFormat="1" ht="19.5" customHeight="1" thickBot="1">
      <c r="A212" s="374" t="s">
        <v>378</v>
      </c>
      <c r="B212" s="505"/>
      <c r="C212" s="505"/>
      <c r="D212" s="505"/>
      <c r="E212" s="512"/>
      <c r="F212" s="94">
        <f>ROUND('прайс 2015 розница'!F212*СРЕД%,0.1)</f>
        <v>50</v>
      </c>
      <c r="G212" s="95">
        <f>ROUND('прайс 2015 розница'!G212*СРЕД%,0.1)</f>
        <v>391</v>
      </c>
      <c r="H212" s="132">
        <v>400</v>
      </c>
      <c r="I212" s="289"/>
      <c r="J212" s="288"/>
      <c r="K212" s="141" t="s">
        <v>378</v>
      </c>
      <c r="L212" s="498"/>
      <c r="M212" s="378"/>
      <c r="N212" s="499"/>
      <c r="O212" s="499"/>
      <c r="P212" s="34"/>
      <c r="Q212" s="18">
        <f>SUM(F212*L212+G212*N212+(H212*P212-IF(AND(2&lt;=P212,P212&lt;4),P212*H212*5%,IF(AND(5&lt;=P212,P212&lt;9),P212*H212*7%,IF(AND(10&lt;=P212,P212&lt;14),P212*H212*10%,IF(AND(15&lt;=P212,P212&lt;20),P212*H212*15%,IF(P212&gt;=20,P212*H212*20%,0)))))))</f>
        <v>0</v>
      </c>
      <c r="R212" s="89"/>
      <c r="S212" s="89"/>
      <c r="T212" s="89"/>
    </row>
    <row r="213" spans="1:18" s="83" customFormat="1" ht="19.5" customHeight="1" thickBot="1">
      <c r="A213" s="283" t="s">
        <v>577</v>
      </c>
      <c r="B213" s="284"/>
      <c r="C213" s="284"/>
      <c r="D213" s="284"/>
      <c r="E213" s="284"/>
      <c r="F213" s="284"/>
      <c r="G213" s="284"/>
      <c r="H213" s="284"/>
      <c r="I213" s="285" t="s">
        <v>202</v>
      </c>
      <c r="J213" s="514"/>
      <c r="K213" s="409" t="s">
        <v>352</v>
      </c>
      <c r="L213" s="409"/>
      <c r="M213" s="409"/>
      <c r="N213" s="409"/>
      <c r="O213" s="409"/>
      <c r="P213" s="409"/>
      <c r="Q213" s="519"/>
      <c r="R213" s="71"/>
    </row>
    <row r="214" spans="1:18" s="83" customFormat="1" ht="13.5" customHeight="1" thickBot="1">
      <c r="A214" s="281" t="s">
        <v>21</v>
      </c>
      <c r="B214" s="282"/>
      <c r="C214" s="282"/>
      <c r="D214" s="282"/>
      <c r="E214" s="282"/>
      <c r="F214" s="282"/>
      <c r="G214" s="282"/>
      <c r="H214" s="520"/>
      <c r="I214" s="515"/>
      <c r="J214" s="516"/>
      <c r="K214" s="411"/>
      <c r="L214" s="411"/>
      <c r="M214" s="409"/>
      <c r="N214" s="409"/>
      <c r="O214" s="409"/>
      <c r="P214" s="409"/>
      <c r="Q214" s="411"/>
      <c r="R214" s="71"/>
    </row>
    <row r="215" spans="1:18" s="83" customFormat="1" ht="14.25" customHeight="1">
      <c r="A215" s="283"/>
      <c r="B215" s="284"/>
      <c r="C215" s="284"/>
      <c r="D215" s="284"/>
      <c r="E215" s="284"/>
      <c r="F215" s="284"/>
      <c r="G215" s="284"/>
      <c r="H215" s="338"/>
      <c r="I215" s="515"/>
      <c r="J215" s="516"/>
      <c r="K215" s="425" t="s">
        <v>21</v>
      </c>
      <c r="L215" s="426"/>
      <c r="M215" s="314" t="s">
        <v>152</v>
      </c>
      <c r="N215" s="315"/>
      <c r="O215" s="315"/>
      <c r="P215" s="316"/>
      <c r="Q215" s="427" t="s">
        <v>65</v>
      </c>
      <c r="R215" s="71"/>
    </row>
    <row r="216" spans="1:18" s="83" customFormat="1" ht="31.5" customHeight="1" thickBot="1">
      <c r="A216" s="283"/>
      <c r="B216" s="284"/>
      <c r="C216" s="284"/>
      <c r="D216" s="284"/>
      <c r="E216" s="284"/>
      <c r="F216" s="284"/>
      <c r="G216" s="284"/>
      <c r="H216" s="338"/>
      <c r="I216" s="517"/>
      <c r="J216" s="518"/>
      <c r="K216" s="428"/>
      <c r="L216" s="429"/>
      <c r="M216" s="364"/>
      <c r="N216" s="365"/>
      <c r="O216" s="365"/>
      <c r="P216" s="521"/>
      <c r="Q216" s="479"/>
      <c r="R216" s="71"/>
    </row>
    <row r="217" spans="1:18" s="83" customFormat="1" ht="53.25" customHeight="1" thickBot="1">
      <c r="A217" s="522" t="s">
        <v>353</v>
      </c>
      <c r="B217" s="523"/>
      <c r="C217" s="523"/>
      <c r="D217" s="523"/>
      <c r="E217" s="209" t="s">
        <v>309</v>
      </c>
      <c r="F217" s="210" t="s">
        <v>162</v>
      </c>
      <c r="G217" s="210" t="s">
        <v>163</v>
      </c>
      <c r="H217" s="211" t="s">
        <v>197</v>
      </c>
      <c r="I217" s="102"/>
      <c r="J217" s="102"/>
      <c r="K217" s="524" t="s">
        <v>353</v>
      </c>
      <c r="L217" s="525"/>
      <c r="M217" s="197">
        <v>100</v>
      </c>
      <c r="N217" s="198">
        <v>500</v>
      </c>
      <c r="O217" s="198">
        <v>1000</v>
      </c>
      <c r="P217" s="199" t="s">
        <v>197</v>
      </c>
      <c r="Q217" s="19"/>
      <c r="R217" s="71"/>
    </row>
    <row r="218" spans="1:21" s="83" customFormat="1" ht="36" customHeight="1" thickBot="1">
      <c r="A218" s="368" t="s">
        <v>310</v>
      </c>
      <c r="B218" s="369"/>
      <c r="C218" s="369"/>
      <c r="D218" s="370"/>
      <c r="E218" s="203">
        <f>ROUND('прайс 2015 розница'!E218*НИЗК%,0.1)</f>
        <v>43</v>
      </c>
      <c r="F218" s="204">
        <f>ROUND('прайс 2015 розница'!F218*НИЗК%,0.1)</f>
        <v>140</v>
      </c>
      <c r="G218" s="204">
        <f>ROUND('прайс 2015 розница'!G218*НИЗК%,0.1)</f>
        <v>234</v>
      </c>
      <c r="H218" s="205">
        <f>ROUND('прайс 2015 розница'!H218*НИЗК%,0.1)</f>
        <v>0</v>
      </c>
      <c r="I218" s="102"/>
      <c r="J218" s="102"/>
      <c r="K218" s="441" t="s">
        <v>358</v>
      </c>
      <c r="L218" s="443"/>
      <c r="M218" s="200"/>
      <c r="N218" s="38"/>
      <c r="O218" s="38"/>
      <c r="P218" s="15"/>
      <c r="Q218" s="21">
        <f aca="true" t="shared" si="12" ref="Q218:Q225">SUM(E218*M218+F218*N218+G218*O218+H218*P218)</f>
        <v>0</v>
      </c>
      <c r="R218" s="89"/>
      <c r="S218" s="89"/>
      <c r="T218" s="89"/>
      <c r="U218" s="89"/>
    </row>
    <row r="219" spans="1:21" s="83" customFormat="1" ht="36" customHeight="1" thickBot="1">
      <c r="A219" s="526" t="s">
        <v>365</v>
      </c>
      <c r="B219" s="527"/>
      <c r="C219" s="527"/>
      <c r="D219" s="588"/>
      <c r="E219" s="94">
        <f>ROUND('прайс 2015 розница'!E219*НИЗК%,0.1)</f>
        <v>43</v>
      </c>
      <c r="F219" s="95">
        <f>ROUND('прайс 2015 розница'!F219*НИЗК%,0.1)</f>
        <v>140</v>
      </c>
      <c r="G219" s="95">
        <f>ROUND('прайс 2015 розница'!G219*НИЗК%,0.1)</f>
        <v>234</v>
      </c>
      <c r="H219" s="206">
        <f>ROUND('прайс 2015 розница'!H219*НИЗК%,0.1)</f>
        <v>0</v>
      </c>
      <c r="I219" s="102"/>
      <c r="J219" s="102"/>
      <c r="K219" s="450" t="s">
        <v>364</v>
      </c>
      <c r="L219" s="452"/>
      <c r="M219" s="28"/>
      <c r="N219" s="2"/>
      <c r="O219" s="2"/>
      <c r="P219" s="9"/>
      <c r="Q219" s="21">
        <f t="shared" si="12"/>
        <v>0</v>
      </c>
      <c r="R219" s="89"/>
      <c r="S219" s="89"/>
      <c r="T219" s="89"/>
      <c r="U219" s="89"/>
    </row>
    <row r="220" spans="1:21" s="83" customFormat="1" ht="36" customHeight="1" thickBot="1">
      <c r="A220" s="374" t="s">
        <v>362</v>
      </c>
      <c r="B220" s="375"/>
      <c r="C220" s="375"/>
      <c r="D220" s="376"/>
      <c r="E220" s="94">
        <f>ROUND('прайс 2015 розница'!E220*НИЗК%,0.1)</f>
        <v>43</v>
      </c>
      <c r="F220" s="95">
        <f>ROUND('прайс 2015 розница'!F220*НИЗК%,0.1)</f>
        <v>140</v>
      </c>
      <c r="G220" s="95">
        <f>ROUND('прайс 2015 розница'!G220*НИЗК%,0.1)</f>
        <v>234</v>
      </c>
      <c r="H220" s="206">
        <f>ROUND('прайс 2015 розница'!H220*НИЗК%,0.1)</f>
        <v>0</v>
      </c>
      <c r="I220" s="102"/>
      <c r="J220" s="102"/>
      <c r="K220" s="450" t="s">
        <v>362</v>
      </c>
      <c r="L220" s="452"/>
      <c r="M220" s="26"/>
      <c r="N220" s="12"/>
      <c r="O220" s="12"/>
      <c r="P220" s="9"/>
      <c r="Q220" s="21">
        <f t="shared" si="12"/>
        <v>0</v>
      </c>
      <c r="R220" s="89"/>
      <c r="S220" s="89"/>
      <c r="T220" s="89"/>
      <c r="U220" s="89"/>
    </row>
    <row r="221" spans="1:21" s="83" customFormat="1" ht="36" customHeight="1" thickBot="1">
      <c r="A221" s="374" t="s">
        <v>311</v>
      </c>
      <c r="B221" s="375"/>
      <c r="C221" s="375"/>
      <c r="D221" s="376"/>
      <c r="E221" s="94">
        <f>ROUND('прайс 2015 розница'!E221*НИЗК%,0.1)</f>
        <v>59</v>
      </c>
      <c r="F221" s="95">
        <f>ROUND('прайс 2015 розница'!F221*НИЗК%,0.1)</f>
        <v>189</v>
      </c>
      <c r="G221" s="95">
        <f>ROUND('прайс 2015 розница'!G221*НИЗК%,0.1)</f>
        <v>306</v>
      </c>
      <c r="H221" s="206">
        <f>ROUND('прайс 2015 розница'!H221*НИЗК%,0.1)</f>
        <v>0</v>
      </c>
      <c r="I221" s="102"/>
      <c r="J221" s="102"/>
      <c r="K221" s="450" t="s">
        <v>357</v>
      </c>
      <c r="L221" s="452"/>
      <c r="M221" s="26"/>
      <c r="N221" s="12"/>
      <c r="O221" s="12"/>
      <c r="P221" s="9"/>
      <c r="Q221" s="21">
        <f t="shared" si="12"/>
        <v>0</v>
      </c>
      <c r="R221" s="89"/>
      <c r="S221" s="89"/>
      <c r="T221" s="89"/>
      <c r="U221" s="89"/>
    </row>
    <row r="222" spans="1:21" s="83" customFormat="1" ht="36" customHeight="1" thickBot="1">
      <c r="A222" s="374" t="s">
        <v>199</v>
      </c>
      <c r="B222" s="375"/>
      <c r="C222" s="375"/>
      <c r="D222" s="376"/>
      <c r="E222" s="94">
        <f>ROUND('прайс 2015 розница'!E222*НИЗК%,0.1)</f>
        <v>59</v>
      </c>
      <c r="F222" s="95">
        <f>ROUND('прайс 2015 розница'!F222*НИЗК%,0.1)</f>
        <v>189</v>
      </c>
      <c r="G222" s="95">
        <f>ROUND('прайс 2015 розница'!G222*НИЗК%,0.1)</f>
        <v>306</v>
      </c>
      <c r="H222" s="206">
        <f>ROUND('прайс 2015 розница'!H222*НИЗК%,0.1)</f>
        <v>0</v>
      </c>
      <c r="I222" s="102"/>
      <c r="J222" s="102"/>
      <c r="K222" s="450" t="s">
        <v>356</v>
      </c>
      <c r="L222" s="452"/>
      <c r="M222" s="26"/>
      <c r="N222" s="12"/>
      <c r="O222" s="12"/>
      <c r="P222" s="9"/>
      <c r="Q222" s="21">
        <f t="shared" si="12"/>
        <v>0</v>
      </c>
      <c r="R222" s="89"/>
      <c r="S222" s="89"/>
      <c r="T222" s="89"/>
      <c r="U222" s="89"/>
    </row>
    <row r="223" spans="1:21" s="83" customFormat="1" ht="36" customHeight="1" thickBot="1">
      <c r="A223" s="374" t="s">
        <v>350</v>
      </c>
      <c r="B223" s="375"/>
      <c r="C223" s="375"/>
      <c r="D223" s="376"/>
      <c r="E223" s="94">
        <f>ROUND('прайс 2015 розница'!E223*НИЗК%,0.1)</f>
        <v>43</v>
      </c>
      <c r="F223" s="95">
        <f>ROUND('прайс 2015 розница'!F223*НИЗК%,0.1)</f>
        <v>140</v>
      </c>
      <c r="G223" s="95">
        <f>ROUND('прайс 2015 розница'!G223*НИЗК%,0.1)</f>
        <v>234</v>
      </c>
      <c r="H223" s="206">
        <f>ROUND('прайс 2015 розница'!H223*НИЗК%,0.1)</f>
        <v>0</v>
      </c>
      <c r="I223" s="102"/>
      <c r="J223" s="102"/>
      <c r="K223" s="450" t="s">
        <v>355</v>
      </c>
      <c r="L223" s="452"/>
      <c r="M223" s="26"/>
      <c r="N223" s="12"/>
      <c r="O223" s="12"/>
      <c r="P223" s="9"/>
      <c r="Q223" s="21">
        <f t="shared" si="12"/>
        <v>0</v>
      </c>
      <c r="R223" s="89"/>
      <c r="S223" s="89"/>
      <c r="T223" s="89"/>
      <c r="U223" s="89"/>
    </row>
    <row r="224" spans="1:21" s="83" customFormat="1" ht="36" customHeight="1" thickBot="1">
      <c r="A224" s="374" t="s">
        <v>198</v>
      </c>
      <c r="B224" s="375"/>
      <c r="C224" s="375"/>
      <c r="D224" s="376"/>
      <c r="E224" s="94">
        <f>ROUND('прайс 2015 розница'!E224*НИЗК%,0.1)</f>
        <v>43</v>
      </c>
      <c r="F224" s="95">
        <f>ROUND('прайс 2015 розница'!F224*НИЗК%,0.1)</f>
        <v>140</v>
      </c>
      <c r="G224" s="95">
        <f>ROUND('прайс 2015 розница'!G224*НИЗК%,0.1)</f>
        <v>234</v>
      </c>
      <c r="H224" s="206">
        <f>ROUND('прайс 2015 розница'!H224*НИЗК%,0.1)</f>
        <v>0</v>
      </c>
      <c r="I224" s="102"/>
      <c r="J224" s="102"/>
      <c r="K224" s="450" t="s">
        <v>359</v>
      </c>
      <c r="L224" s="452"/>
      <c r="M224" s="28"/>
      <c r="N224" s="2"/>
      <c r="O224" s="2"/>
      <c r="P224" s="9"/>
      <c r="Q224" s="21">
        <f t="shared" si="12"/>
        <v>0</v>
      </c>
      <c r="R224" s="89"/>
      <c r="S224" s="89"/>
      <c r="T224" s="89"/>
      <c r="U224" s="89"/>
    </row>
    <row r="225" spans="1:21" s="83" customFormat="1" ht="36" customHeight="1" thickBot="1">
      <c r="A225" s="383" t="s">
        <v>351</v>
      </c>
      <c r="B225" s="384"/>
      <c r="C225" s="384"/>
      <c r="D225" s="385"/>
      <c r="E225" s="143">
        <f>ROUND('прайс 2015 розница'!E225*НИЗК%,0.1)</f>
        <v>43</v>
      </c>
      <c r="F225" s="207">
        <f>ROUND('прайс 2015 розница'!F225*НИЗК%,0.1)</f>
        <v>140</v>
      </c>
      <c r="G225" s="207">
        <f>ROUND('прайс 2015 розница'!G225*НИЗК%,0.1)</f>
        <v>234</v>
      </c>
      <c r="H225" s="208">
        <f>ROUND('прайс 2015 розница'!H225*НИЗК%,0.1)</f>
        <v>0</v>
      </c>
      <c r="I225" s="102"/>
      <c r="J225" s="102"/>
      <c r="K225" s="459" t="s">
        <v>360</v>
      </c>
      <c r="L225" s="461"/>
      <c r="M225" s="29"/>
      <c r="N225" s="51"/>
      <c r="O225" s="51"/>
      <c r="P225" s="16"/>
      <c r="Q225" s="21">
        <f t="shared" si="12"/>
        <v>0</v>
      </c>
      <c r="R225" s="89"/>
      <c r="S225" s="89"/>
      <c r="T225" s="89"/>
      <c r="U225" s="89"/>
    </row>
    <row r="226" spans="1:21" s="83" customFormat="1" ht="46.5" customHeight="1" thickBot="1">
      <c r="A226" s="529" t="s">
        <v>491</v>
      </c>
      <c r="B226" s="530"/>
      <c r="C226" s="530"/>
      <c r="D226" s="530"/>
      <c r="E226" s="589"/>
      <c r="F226" s="172" t="s">
        <v>354</v>
      </c>
      <c r="G226" s="173" t="s">
        <v>160</v>
      </c>
      <c r="H226" s="174" t="s">
        <v>182</v>
      </c>
      <c r="I226" s="102"/>
      <c r="J226" s="102"/>
      <c r="K226" s="532" t="s">
        <v>491</v>
      </c>
      <c r="L226" s="533"/>
      <c r="M226" s="533"/>
      <c r="N226" s="182">
        <v>100</v>
      </c>
      <c r="O226" s="183">
        <v>1000</v>
      </c>
      <c r="P226" s="184" t="s">
        <v>182</v>
      </c>
      <c r="Q226" s="19"/>
      <c r="R226" s="89"/>
      <c r="S226" s="89"/>
      <c r="T226" s="89"/>
      <c r="U226" s="89"/>
    </row>
    <row r="227" spans="1:21" s="83" customFormat="1" ht="36" customHeight="1" thickBot="1">
      <c r="A227" s="368" t="s">
        <v>363</v>
      </c>
      <c r="B227" s="369"/>
      <c r="C227" s="369"/>
      <c r="D227" s="369"/>
      <c r="E227" s="370"/>
      <c r="F227" s="203">
        <f>ROUND('прайс 2015 розница'!F227*НИЗК%,0.1)</f>
        <v>86</v>
      </c>
      <c r="G227" s="204">
        <f>ROUND('прайс 2015 розница'!G227*НИЗК%,0.1)</f>
        <v>738</v>
      </c>
      <c r="H227" s="205">
        <f>ROUND('прайс 2015 розница'!H227*НИЗК%,0.1)</f>
        <v>720</v>
      </c>
      <c r="I227" s="102"/>
      <c r="J227" s="102"/>
      <c r="K227" s="441" t="s">
        <v>363</v>
      </c>
      <c r="L227" s="442"/>
      <c r="M227" s="443"/>
      <c r="N227" s="37"/>
      <c r="O227" s="38"/>
      <c r="P227" s="15"/>
      <c r="Q227" s="21">
        <f>F227*N227+G227*O227+H227*P227</f>
        <v>0</v>
      </c>
      <c r="R227" s="89"/>
      <c r="S227" s="89"/>
      <c r="T227" s="89"/>
      <c r="U227" s="89"/>
    </row>
    <row r="228" spans="1:21" s="83" customFormat="1" ht="36" customHeight="1" thickBot="1">
      <c r="A228" s="383" t="s">
        <v>361</v>
      </c>
      <c r="B228" s="384"/>
      <c r="C228" s="384"/>
      <c r="D228" s="384"/>
      <c r="E228" s="385"/>
      <c r="F228" s="143">
        <f>ROUND('прайс 2015 розница'!F228*НИЗК%,0.1)</f>
        <v>77</v>
      </c>
      <c r="G228" s="207">
        <f>ROUND('прайс 2015 розница'!G228*НИЗК%,0.1)</f>
        <v>720</v>
      </c>
      <c r="H228" s="208">
        <f>ROUND('прайс 2015 розница'!H228*НИЗК%,0.1)</f>
        <v>702</v>
      </c>
      <c r="I228" s="102"/>
      <c r="J228" s="102"/>
      <c r="K228" s="459" t="s">
        <v>153</v>
      </c>
      <c r="L228" s="460"/>
      <c r="M228" s="461"/>
      <c r="N228" s="32"/>
      <c r="O228" s="30"/>
      <c r="P228" s="14"/>
      <c r="Q228" s="21">
        <f>F228*N228+G228*O228+H228*P228</f>
        <v>0</v>
      </c>
      <c r="R228" s="89"/>
      <c r="S228" s="89"/>
      <c r="T228" s="89"/>
      <c r="U228" s="89"/>
    </row>
    <row r="229" spans="1:18" s="83" customFormat="1" ht="17.25" customHeight="1" thickBot="1">
      <c r="A229" s="335" t="s">
        <v>576</v>
      </c>
      <c r="B229" s="336"/>
      <c r="C229" s="336"/>
      <c r="D229" s="336"/>
      <c r="E229" s="336"/>
      <c r="F229" s="336"/>
      <c r="G229" s="336"/>
      <c r="H229" s="407"/>
      <c r="I229" s="102"/>
      <c r="J229" s="102"/>
      <c r="K229" s="408" t="s">
        <v>313</v>
      </c>
      <c r="L229" s="409"/>
      <c r="M229" s="409"/>
      <c r="N229" s="409"/>
      <c r="O229" s="409"/>
      <c r="P229" s="409"/>
      <c r="Q229" s="410"/>
      <c r="R229" s="71"/>
    </row>
    <row r="230" spans="1:18" s="83" customFormat="1" ht="12.75" customHeight="1" thickBot="1">
      <c r="A230" s="281" t="s">
        <v>21</v>
      </c>
      <c r="B230" s="413"/>
      <c r="C230" s="413"/>
      <c r="D230" s="413"/>
      <c r="E230" s="414"/>
      <c r="F230" s="419" t="s">
        <v>312</v>
      </c>
      <c r="G230" s="420"/>
      <c r="H230" s="421"/>
      <c r="I230" s="102"/>
      <c r="J230" s="102"/>
      <c r="K230" s="317"/>
      <c r="L230" s="411"/>
      <c r="M230" s="411"/>
      <c r="N230" s="411"/>
      <c r="O230" s="411"/>
      <c r="P230" s="411"/>
      <c r="Q230" s="412"/>
      <c r="R230" s="71"/>
    </row>
    <row r="231" spans="1:18" s="83" customFormat="1" ht="13.5" customHeight="1">
      <c r="A231" s="415"/>
      <c r="B231" s="416"/>
      <c r="C231" s="416"/>
      <c r="D231" s="416"/>
      <c r="E231" s="417"/>
      <c r="F231" s="422"/>
      <c r="G231" s="423"/>
      <c r="H231" s="424"/>
      <c r="I231" s="102"/>
      <c r="J231" s="102"/>
      <c r="K231" s="425" t="s">
        <v>21</v>
      </c>
      <c r="L231" s="426"/>
      <c r="M231" s="426"/>
      <c r="N231" s="427"/>
      <c r="O231" s="431" t="s">
        <v>349</v>
      </c>
      <c r="P231" s="432"/>
      <c r="Q231" s="435" t="s">
        <v>65</v>
      </c>
      <c r="R231" s="71"/>
    </row>
    <row r="232" spans="1:18" s="83" customFormat="1" ht="12.75" customHeight="1" thickBot="1">
      <c r="A232" s="415"/>
      <c r="B232" s="418"/>
      <c r="C232" s="418"/>
      <c r="D232" s="418"/>
      <c r="E232" s="417"/>
      <c r="F232" s="422"/>
      <c r="G232" s="423"/>
      <c r="H232" s="424"/>
      <c r="I232" s="102"/>
      <c r="J232" s="102"/>
      <c r="K232" s="428"/>
      <c r="L232" s="429"/>
      <c r="M232" s="429"/>
      <c r="N232" s="430"/>
      <c r="O232" s="433"/>
      <c r="P232" s="434"/>
      <c r="Q232" s="436"/>
      <c r="R232" s="71"/>
    </row>
    <row r="233" spans="1:18" s="83" customFormat="1" ht="19.5" customHeight="1">
      <c r="A233" s="368" t="s">
        <v>314</v>
      </c>
      <c r="B233" s="369"/>
      <c r="C233" s="369"/>
      <c r="D233" s="369"/>
      <c r="E233" s="370"/>
      <c r="F233" s="563">
        <f>ROUND('прайс 2015 розница'!F233*НИЗК%,0.1)</f>
        <v>54</v>
      </c>
      <c r="G233" s="439"/>
      <c r="H233" s="440"/>
      <c r="I233" s="102"/>
      <c r="J233" s="102"/>
      <c r="K233" s="441" t="s">
        <v>314</v>
      </c>
      <c r="L233" s="442"/>
      <c r="M233" s="442"/>
      <c r="N233" s="443"/>
      <c r="O233" s="444"/>
      <c r="P233" s="445"/>
      <c r="Q233" s="18">
        <f>F233*O233</f>
        <v>0</v>
      </c>
      <c r="R233" s="89"/>
    </row>
    <row r="234" spans="1:18" s="83" customFormat="1" ht="19.5" customHeight="1">
      <c r="A234" s="374" t="s">
        <v>315</v>
      </c>
      <c r="B234" s="375"/>
      <c r="C234" s="375"/>
      <c r="D234" s="375"/>
      <c r="E234" s="376"/>
      <c r="F234" s="566">
        <f>ROUND('прайс 2015 розница'!F234*НИЗК%,0.1)</f>
        <v>54</v>
      </c>
      <c r="G234" s="448"/>
      <c r="H234" s="449"/>
      <c r="I234" s="102"/>
      <c r="J234" s="102"/>
      <c r="K234" s="450" t="s">
        <v>315</v>
      </c>
      <c r="L234" s="451"/>
      <c r="M234" s="451"/>
      <c r="N234" s="452"/>
      <c r="O234" s="453"/>
      <c r="P234" s="454"/>
      <c r="Q234" s="23">
        <f aca="true" t="shared" si="13" ref="Q234:Q267">F234*O234</f>
        <v>0</v>
      </c>
      <c r="R234" s="89"/>
    </row>
    <row r="235" spans="1:18" s="83" customFormat="1" ht="19.5" customHeight="1">
      <c r="A235" s="374" t="s">
        <v>316</v>
      </c>
      <c r="B235" s="375"/>
      <c r="C235" s="375"/>
      <c r="D235" s="375"/>
      <c r="E235" s="376"/>
      <c r="F235" s="566">
        <f>ROUND('прайс 2015 розница'!F235*НИЗК%,0.1)</f>
        <v>54</v>
      </c>
      <c r="G235" s="448"/>
      <c r="H235" s="449"/>
      <c r="I235" s="102"/>
      <c r="J235" s="102"/>
      <c r="K235" s="450" t="s">
        <v>316</v>
      </c>
      <c r="L235" s="451"/>
      <c r="M235" s="451"/>
      <c r="N235" s="452"/>
      <c r="O235" s="453"/>
      <c r="P235" s="454"/>
      <c r="Q235" s="23">
        <f t="shared" si="13"/>
        <v>0</v>
      </c>
      <c r="R235" s="89"/>
    </row>
    <row r="236" spans="1:18" s="83" customFormat="1" ht="19.5" customHeight="1">
      <c r="A236" s="374" t="s">
        <v>317</v>
      </c>
      <c r="B236" s="375"/>
      <c r="C236" s="375"/>
      <c r="D236" s="375"/>
      <c r="E236" s="376"/>
      <c r="F236" s="566">
        <f>ROUND('прайс 2015 розница'!F236*НИЗК%,0.1)</f>
        <v>54</v>
      </c>
      <c r="G236" s="448"/>
      <c r="H236" s="449"/>
      <c r="I236" s="102"/>
      <c r="J236" s="102"/>
      <c r="K236" s="450" t="s">
        <v>317</v>
      </c>
      <c r="L236" s="451"/>
      <c r="M236" s="451"/>
      <c r="N236" s="452"/>
      <c r="O236" s="453"/>
      <c r="P236" s="454"/>
      <c r="Q236" s="23">
        <f t="shared" si="13"/>
        <v>0</v>
      </c>
      <c r="R236" s="89"/>
    </row>
    <row r="237" spans="1:18" s="83" customFormat="1" ht="19.5" customHeight="1">
      <c r="A237" s="374" t="s">
        <v>318</v>
      </c>
      <c r="B237" s="375"/>
      <c r="C237" s="375"/>
      <c r="D237" s="375"/>
      <c r="E237" s="376"/>
      <c r="F237" s="566">
        <f>ROUND('прайс 2015 розница'!F237*НИЗК%,0.1)</f>
        <v>54</v>
      </c>
      <c r="G237" s="448"/>
      <c r="H237" s="449"/>
      <c r="I237" s="102"/>
      <c r="J237" s="102"/>
      <c r="K237" s="450" t="s">
        <v>318</v>
      </c>
      <c r="L237" s="451"/>
      <c r="M237" s="451"/>
      <c r="N237" s="452"/>
      <c r="O237" s="453"/>
      <c r="P237" s="454"/>
      <c r="Q237" s="23">
        <f t="shared" si="13"/>
        <v>0</v>
      </c>
      <c r="R237" s="89"/>
    </row>
    <row r="238" spans="1:18" s="83" customFormat="1" ht="19.5" customHeight="1">
      <c r="A238" s="374" t="s">
        <v>319</v>
      </c>
      <c r="B238" s="375"/>
      <c r="C238" s="375"/>
      <c r="D238" s="375"/>
      <c r="E238" s="376"/>
      <c r="F238" s="566">
        <f>ROUND('прайс 2015 розница'!F238*НИЗК%,0.1)</f>
        <v>54</v>
      </c>
      <c r="G238" s="448"/>
      <c r="H238" s="449"/>
      <c r="I238" s="102"/>
      <c r="J238" s="102"/>
      <c r="K238" s="450" t="s">
        <v>319</v>
      </c>
      <c r="L238" s="451"/>
      <c r="M238" s="451"/>
      <c r="N238" s="452"/>
      <c r="O238" s="453"/>
      <c r="P238" s="454"/>
      <c r="Q238" s="23">
        <f t="shared" si="13"/>
        <v>0</v>
      </c>
      <c r="R238" s="89"/>
    </row>
    <row r="239" spans="1:18" s="83" customFormat="1" ht="19.5" customHeight="1">
      <c r="A239" s="374" t="s">
        <v>321</v>
      </c>
      <c r="B239" s="375"/>
      <c r="C239" s="375"/>
      <c r="D239" s="375"/>
      <c r="E239" s="376"/>
      <c r="F239" s="566">
        <f>ROUND('прайс 2015 розница'!F239*НИЗК%,0.1)</f>
        <v>54</v>
      </c>
      <c r="G239" s="448"/>
      <c r="H239" s="449"/>
      <c r="I239" s="102"/>
      <c r="J239" s="102"/>
      <c r="K239" s="450" t="s">
        <v>321</v>
      </c>
      <c r="L239" s="451"/>
      <c r="M239" s="451"/>
      <c r="N239" s="452"/>
      <c r="O239" s="453"/>
      <c r="P239" s="454"/>
      <c r="Q239" s="23">
        <f t="shared" si="13"/>
        <v>0</v>
      </c>
      <c r="R239" s="89"/>
    </row>
    <row r="240" spans="1:18" s="83" customFormat="1" ht="19.5" customHeight="1">
      <c r="A240" s="374" t="s">
        <v>320</v>
      </c>
      <c r="B240" s="375"/>
      <c r="C240" s="375"/>
      <c r="D240" s="375"/>
      <c r="E240" s="376"/>
      <c r="F240" s="566">
        <f>ROUND('прайс 2015 розница'!F240*НИЗК%,0.1)</f>
        <v>54</v>
      </c>
      <c r="G240" s="448"/>
      <c r="H240" s="449"/>
      <c r="I240" s="102"/>
      <c r="J240" s="102"/>
      <c r="K240" s="450" t="s">
        <v>320</v>
      </c>
      <c r="L240" s="451"/>
      <c r="M240" s="451"/>
      <c r="N240" s="452"/>
      <c r="O240" s="453"/>
      <c r="P240" s="454"/>
      <c r="Q240" s="23">
        <f t="shared" si="13"/>
        <v>0</v>
      </c>
      <c r="R240" s="89"/>
    </row>
    <row r="241" spans="1:18" s="83" customFormat="1" ht="19.5" customHeight="1">
      <c r="A241" s="374" t="s">
        <v>322</v>
      </c>
      <c r="B241" s="375"/>
      <c r="C241" s="375"/>
      <c r="D241" s="375"/>
      <c r="E241" s="376"/>
      <c r="F241" s="566">
        <f>ROUND('прайс 2015 розница'!F241*НИЗК%,0.1)</f>
        <v>54</v>
      </c>
      <c r="G241" s="448"/>
      <c r="H241" s="449"/>
      <c r="I241" s="102"/>
      <c r="J241" s="102"/>
      <c r="K241" s="450" t="s">
        <v>322</v>
      </c>
      <c r="L241" s="451"/>
      <c r="M241" s="451"/>
      <c r="N241" s="452"/>
      <c r="O241" s="453"/>
      <c r="P241" s="454"/>
      <c r="Q241" s="23">
        <f t="shared" si="13"/>
        <v>0</v>
      </c>
      <c r="R241" s="89"/>
    </row>
    <row r="242" spans="1:18" s="83" customFormat="1" ht="19.5" customHeight="1">
      <c r="A242" s="374" t="s">
        <v>323</v>
      </c>
      <c r="B242" s="375"/>
      <c r="C242" s="375"/>
      <c r="D242" s="375"/>
      <c r="E242" s="376"/>
      <c r="F242" s="566">
        <f>ROUND('прайс 2015 розница'!F242*НИЗК%,0.1)</f>
        <v>54</v>
      </c>
      <c r="G242" s="448"/>
      <c r="H242" s="449"/>
      <c r="I242" s="102"/>
      <c r="J242" s="102"/>
      <c r="K242" s="450" t="s">
        <v>323</v>
      </c>
      <c r="L242" s="451"/>
      <c r="M242" s="451"/>
      <c r="N242" s="452"/>
      <c r="O242" s="453"/>
      <c r="P242" s="454"/>
      <c r="Q242" s="23">
        <f t="shared" si="13"/>
        <v>0</v>
      </c>
      <c r="R242" s="89"/>
    </row>
    <row r="243" spans="1:18" s="83" customFormat="1" ht="19.5" customHeight="1">
      <c r="A243" s="374" t="s">
        <v>324</v>
      </c>
      <c r="B243" s="375"/>
      <c r="C243" s="375"/>
      <c r="D243" s="375"/>
      <c r="E243" s="376"/>
      <c r="F243" s="566">
        <f>ROUND('прайс 2015 розница'!F243*НИЗК%,0.1)</f>
        <v>54</v>
      </c>
      <c r="G243" s="448"/>
      <c r="H243" s="449"/>
      <c r="I243" s="102"/>
      <c r="J243" s="102"/>
      <c r="K243" s="450" t="s">
        <v>324</v>
      </c>
      <c r="L243" s="451"/>
      <c r="M243" s="451"/>
      <c r="N243" s="452"/>
      <c r="O243" s="453"/>
      <c r="P243" s="454"/>
      <c r="Q243" s="23">
        <f t="shared" si="13"/>
        <v>0</v>
      </c>
      <c r="R243" s="89"/>
    </row>
    <row r="244" spans="1:18" s="83" customFormat="1" ht="19.5" customHeight="1">
      <c r="A244" s="374" t="s">
        <v>325</v>
      </c>
      <c r="B244" s="375"/>
      <c r="C244" s="375"/>
      <c r="D244" s="375"/>
      <c r="E244" s="376"/>
      <c r="F244" s="566">
        <f>ROUND('прайс 2015 розница'!F244*НИЗК%,0.1)</f>
        <v>54</v>
      </c>
      <c r="G244" s="448"/>
      <c r="H244" s="449"/>
      <c r="I244" s="102"/>
      <c r="J244" s="102"/>
      <c r="K244" s="450" t="s">
        <v>325</v>
      </c>
      <c r="L244" s="451"/>
      <c r="M244" s="451"/>
      <c r="N244" s="452"/>
      <c r="O244" s="453"/>
      <c r="P244" s="454"/>
      <c r="Q244" s="23">
        <f t="shared" si="13"/>
        <v>0</v>
      </c>
      <c r="R244" s="89"/>
    </row>
    <row r="245" spans="1:18" s="83" customFormat="1" ht="19.5" customHeight="1">
      <c r="A245" s="374" t="s">
        <v>326</v>
      </c>
      <c r="B245" s="375"/>
      <c r="C245" s="375"/>
      <c r="D245" s="375"/>
      <c r="E245" s="376"/>
      <c r="F245" s="566">
        <f>ROUND('прайс 2015 розница'!F245*НИЗК%,0.1)</f>
        <v>54</v>
      </c>
      <c r="G245" s="448"/>
      <c r="H245" s="449"/>
      <c r="I245" s="102"/>
      <c r="J245" s="102"/>
      <c r="K245" s="450" t="s">
        <v>326</v>
      </c>
      <c r="L245" s="451"/>
      <c r="M245" s="451"/>
      <c r="N245" s="452"/>
      <c r="O245" s="453"/>
      <c r="P245" s="454"/>
      <c r="Q245" s="23">
        <f t="shared" si="13"/>
        <v>0</v>
      </c>
      <c r="R245" s="89"/>
    </row>
    <row r="246" spans="1:18" s="83" customFormat="1" ht="19.5" customHeight="1">
      <c r="A246" s="374" t="s">
        <v>327</v>
      </c>
      <c r="B246" s="375"/>
      <c r="C246" s="375"/>
      <c r="D246" s="375"/>
      <c r="E246" s="376"/>
      <c r="F246" s="566">
        <f>ROUND('прайс 2015 розница'!F246*НИЗК%,0.1)</f>
        <v>54</v>
      </c>
      <c r="G246" s="448"/>
      <c r="H246" s="449"/>
      <c r="I246" s="102"/>
      <c r="J246" s="102"/>
      <c r="K246" s="450" t="s">
        <v>327</v>
      </c>
      <c r="L246" s="451"/>
      <c r="M246" s="451"/>
      <c r="N246" s="452"/>
      <c r="O246" s="453"/>
      <c r="P246" s="454"/>
      <c r="Q246" s="23">
        <f t="shared" si="13"/>
        <v>0</v>
      </c>
      <c r="R246" s="89"/>
    </row>
    <row r="247" spans="1:18" s="83" customFormat="1" ht="19.5" customHeight="1">
      <c r="A247" s="374" t="s">
        <v>328</v>
      </c>
      <c r="B247" s="375"/>
      <c r="C247" s="375"/>
      <c r="D247" s="375"/>
      <c r="E247" s="376"/>
      <c r="F247" s="566">
        <f>ROUND('прайс 2015 розница'!F247*НИЗК%,0.1)</f>
        <v>54</v>
      </c>
      <c r="G247" s="448"/>
      <c r="H247" s="449"/>
      <c r="I247" s="102"/>
      <c r="J247" s="102"/>
      <c r="K247" s="450" t="s">
        <v>328</v>
      </c>
      <c r="L247" s="451"/>
      <c r="M247" s="451"/>
      <c r="N247" s="452"/>
      <c r="O247" s="453"/>
      <c r="P247" s="454"/>
      <c r="Q247" s="23">
        <f t="shared" si="13"/>
        <v>0</v>
      </c>
      <c r="R247" s="89"/>
    </row>
    <row r="248" spans="1:18" s="83" customFormat="1" ht="19.5" customHeight="1">
      <c r="A248" s="374" t="s">
        <v>329</v>
      </c>
      <c r="B248" s="375"/>
      <c r="C248" s="375"/>
      <c r="D248" s="375"/>
      <c r="E248" s="376"/>
      <c r="F248" s="566">
        <f>ROUND('прайс 2015 розница'!F248*НИЗК%,0.1)</f>
        <v>54</v>
      </c>
      <c r="G248" s="448"/>
      <c r="H248" s="449"/>
      <c r="I248" s="102"/>
      <c r="J248" s="102"/>
      <c r="K248" s="450" t="s">
        <v>329</v>
      </c>
      <c r="L248" s="451"/>
      <c r="M248" s="451"/>
      <c r="N248" s="452"/>
      <c r="O248" s="453"/>
      <c r="P248" s="454"/>
      <c r="Q248" s="23">
        <f t="shared" si="13"/>
        <v>0</v>
      </c>
      <c r="R248" s="89"/>
    </row>
    <row r="249" spans="1:18" s="83" customFormat="1" ht="19.5" customHeight="1">
      <c r="A249" s="374" t="s">
        <v>330</v>
      </c>
      <c r="B249" s="375"/>
      <c r="C249" s="375"/>
      <c r="D249" s="375"/>
      <c r="E249" s="376"/>
      <c r="F249" s="566">
        <f>ROUND('прайс 2015 розница'!F249*НИЗК%,0.1)</f>
        <v>54</v>
      </c>
      <c r="G249" s="448"/>
      <c r="H249" s="449"/>
      <c r="I249" s="102"/>
      <c r="J249" s="102"/>
      <c r="K249" s="450" t="s">
        <v>330</v>
      </c>
      <c r="L249" s="451"/>
      <c r="M249" s="451"/>
      <c r="N249" s="452"/>
      <c r="O249" s="453"/>
      <c r="P249" s="454"/>
      <c r="Q249" s="23">
        <f t="shared" si="13"/>
        <v>0</v>
      </c>
      <c r="R249" s="89"/>
    </row>
    <row r="250" spans="1:18" s="83" customFormat="1" ht="19.5" customHeight="1">
      <c r="A250" s="374" t="s">
        <v>331</v>
      </c>
      <c r="B250" s="375"/>
      <c r="C250" s="375"/>
      <c r="D250" s="375"/>
      <c r="E250" s="376"/>
      <c r="F250" s="566">
        <f>ROUND('прайс 2015 розница'!F250*НИЗК%,0.1)</f>
        <v>54</v>
      </c>
      <c r="G250" s="448"/>
      <c r="H250" s="449"/>
      <c r="I250" s="102"/>
      <c r="J250" s="102"/>
      <c r="K250" s="450" t="s">
        <v>331</v>
      </c>
      <c r="L250" s="451"/>
      <c r="M250" s="451"/>
      <c r="N250" s="452"/>
      <c r="O250" s="453"/>
      <c r="P250" s="454"/>
      <c r="Q250" s="23">
        <f t="shared" si="13"/>
        <v>0</v>
      </c>
      <c r="R250" s="89"/>
    </row>
    <row r="251" spans="1:18" s="83" customFormat="1" ht="19.5" customHeight="1">
      <c r="A251" s="374" t="s">
        <v>332</v>
      </c>
      <c r="B251" s="375"/>
      <c r="C251" s="375"/>
      <c r="D251" s="375"/>
      <c r="E251" s="376"/>
      <c r="F251" s="566">
        <f>ROUND('прайс 2015 розница'!F251*НИЗК%,0.1)</f>
        <v>54</v>
      </c>
      <c r="G251" s="448"/>
      <c r="H251" s="449"/>
      <c r="I251" s="102"/>
      <c r="J251" s="102"/>
      <c r="K251" s="450" t="s">
        <v>332</v>
      </c>
      <c r="L251" s="451"/>
      <c r="M251" s="451"/>
      <c r="N251" s="452"/>
      <c r="O251" s="453"/>
      <c r="P251" s="454"/>
      <c r="Q251" s="23">
        <f t="shared" si="13"/>
        <v>0</v>
      </c>
      <c r="R251" s="89"/>
    </row>
    <row r="252" spans="1:18" s="83" customFormat="1" ht="19.5" customHeight="1">
      <c r="A252" s="374" t="s">
        <v>333</v>
      </c>
      <c r="B252" s="375"/>
      <c r="C252" s="375"/>
      <c r="D252" s="375"/>
      <c r="E252" s="376"/>
      <c r="F252" s="566">
        <f>ROUND('прайс 2015 розница'!F252*НИЗК%,0.1)</f>
        <v>54</v>
      </c>
      <c r="G252" s="448"/>
      <c r="H252" s="449"/>
      <c r="I252" s="102"/>
      <c r="J252" s="102"/>
      <c r="K252" s="450" t="s">
        <v>333</v>
      </c>
      <c r="L252" s="451"/>
      <c r="M252" s="451"/>
      <c r="N252" s="452"/>
      <c r="O252" s="453"/>
      <c r="P252" s="454"/>
      <c r="Q252" s="23">
        <f t="shared" si="13"/>
        <v>0</v>
      </c>
      <c r="R252" s="89"/>
    </row>
    <row r="253" spans="1:18" s="83" customFormat="1" ht="19.5" customHeight="1">
      <c r="A253" s="374" t="s">
        <v>334</v>
      </c>
      <c r="B253" s="375"/>
      <c r="C253" s="375"/>
      <c r="D253" s="375"/>
      <c r="E253" s="376"/>
      <c r="F253" s="566">
        <f>ROUND('прайс 2015 розница'!F253*НИЗК%,0.1)</f>
        <v>54</v>
      </c>
      <c r="G253" s="448"/>
      <c r="H253" s="449"/>
      <c r="I253" s="102"/>
      <c r="J253" s="102"/>
      <c r="K253" s="450" t="s">
        <v>334</v>
      </c>
      <c r="L253" s="451"/>
      <c r="M253" s="451"/>
      <c r="N253" s="452"/>
      <c r="O253" s="453"/>
      <c r="P253" s="454"/>
      <c r="Q253" s="23">
        <f t="shared" si="13"/>
        <v>0</v>
      </c>
      <c r="R253" s="89"/>
    </row>
    <row r="254" spans="1:18" s="83" customFormat="1" ht="19.5" customHeight="1">
      <c r="A254" s="374" t="s">
        <v>335</v>
      </c>
      <c r="B254" s="375"/>
      <c r="C254" s="375"/>
      <c r="D254" s="375"/>
      <c r="E254" s="376"/>
      <c r="F254" s="566">
        <f>ROUND('прайс 2015 розница'!F254*НИЗК%,0.1)</f>
        <v>54</v>
      </c>
      <c r="G254" s="448"/>
      <c r="H254" s="449"/>
      <c r="I254" s="102"/>
      <c r="J254" s="102"/>
      <c r="K254" s="450" t="s">
        <v>335</v>
      </c>
      <c r="L254" s="451"/>
      <c r="M254" s="451"/>
      <c r="N254" s="452"/>
      <c r="O254" s="453"/>
      <c r="P254" s="454"/>
      <c r="Q254" s="23">
        <f>F254*O254</f>
        <v>0</v>
      </c>
      <c r="R254" s="89"/>
    </row>
    <row r="255" spans="1:18" s="83" customFormat="1" ht="19.5" customHeight="1">
      <c r="A255" s="374" t="s">
        <v>336</v>
      </c>
      <c r="B255" s="375"/>
      <c r="C255" s="375"/>
      <c r="D255" s="375"/>
      <c r="E255" s="376"/>
      <c r="F255" s="566">
        <f>ROUND('прайс 2015 розница'!F255*НИЗК%,0.1)</f>
        <v>54</v>
      </c>
      <c r="G255" s="448"/>
      <c r="H255" s="449"/>
      <c r="I255" s="102"/>
      <c r="J255" s="102"/>
      <c r="K255" s="450" t="s">
        <v>336</v>
      </c>
      <c r="L255" s="451"/>
      <c r="M255" s="451"/>
      <c r="N255" s="452"/>
      <c r="O255" s="453"/>
      <c r="P255" s="454"/>
      <c r="Q255" s="23">
        <f t="shared" si="13"/>
        <v>0</v>
      </c>
      <c r="R255" s="89"/>
    </row>
    <row r="256" spans="1:18" s="83" customFormat="1" ht="19.5" customHeight="1">
      <c r="A256" s="374" t="s">
        <v>337</v>
      </c>
      <c r="B256" s="375"/>
      <c r="C256" s="375"/>
      <c r="D256" s="375"/>
      <c r="E256" s="376"/>
      <c r="F256" s="566">
        <f>ROUND('прайс 2015 розница'!F256*НИЗК%,0.1)</f>
        <v>54</v>
      </c>
      <c r="G256" s="448"/>
      <c r="H256" s="449"/>
      <c r="I256" s="102"/>
      <c r="J256" s="102"/>
      <c r="K256" s="450" t="s">
        <v>337</v>
      </c>
      <c r="L256" s="451"/>
      <c r="M256" s="451"/>
      <c r="N256" s="452"/>
      <c r="O256" s="453"/>
      <c r="P256" s="454"/>
      <c r="Q256" s="23">
        <f t="shared" si="13"/>
        <v>0</v>
      </c>
      <c r="R256" s="89"/>
    </row>
    <row r="257" spans="1:18" s="83" customFormat="1" ht="19.5" customHeight="1">
      <c r="A257" s="374" t="s">
        <v>338</v>
      </c>
      <c r="B257" s="375"/>
      <c r="C257" s="375"/>
      <c r="D257" s="375"/>
      <c r="E257" s="376"/>
      <c r="F257" s="566">
        <f>ROUND('прайс 2015 розница'!F257*НИЗК%,0.1)</f>
        <v>54</v>
      </c>
      <c r="G257" s="448"/>
      <c r="H257" s="449"/>
      <c r="I257" s="102"/>
      <c r="J257" s="102"/>
      <c r="K257" s="450" t="s">
        <v>338</v>
      </c>
      <c r="L257" s="451"/>
      <c r="M257" s="451"/>
      <c r="N257" s="452"/>
      <c r="O257" s="453"/>
      <c r="P257" s="454"/>
      <c r="Q257" s="23">
        <f t="shared" si="13"/>
        <v>0</v>
      </c>
      <c r="R257" s="89"/>
    </row>
    <row r="258" spans="1:18" s="83" customFormat="1" ht="19.5" customHeight="1">
      <c r="A258" s="374" t="s">
        <v>339</v>
      </c>
      <c r="B258" s="375"/>
      <c r="C258" s="375"/>
      <c r="D258" s="375"/>
      <c r="E258" s="376"/>
      <c r="F258" s="566">
        <f>ROUND('прайс 2015 розница'!F258*НИЗК%,0.1)</f>
        <v>54</v>
      </c>
      <c r="G258" s="448"/>
      <c r="H258" s="449"/>
      <c r="I258" s="102"/>
      <c r="J258" s="102"/>
      <c r="K258" s="450" t="s">
        <v>339</v>
      </c>
      <c r="L258" s="451"/>
      <c r="M258" s="451"/>
      <c r="N258" s="452"/>
      <c r="O258" s="453"/>
      <c r="P258" s="454"/>
      <c r="Q258" s="23">
        <f t="shared" si="13"/>
        <v>0</v>
      </c>
      <c r="R258" s="89"/>
    </row>
    <row r="259" spans="1:18" s="83" customFormat="1" ht="19.5" customHeight="1">
      <c r="A259" s="374" t="s">
        <v>340</v>
      </c>
      <c r="B259" s="375"/>
      <c r="C259" s="375"/>
      <c r="D259" s="375"/>
      <c r="E259" s="376"/>
      <c r="F259" s="566">
        <f>ROUND('прайс 2015 розница'!F259*НИЗК%,0.1)</f>
        <v>54</v>
      </c>
      <c r="G259" s="448"/>
      <c r="H259" s="449"/>
      <c r="I259" s="102"/>
      <c r="J259" s="102"/>
      <c r="K259" s="450" t="s">
        <v>340</v>
      </c>
      <c r="L259" s="451"/>
      <c r="M259" s="451"/>
      <c r="N259" s="452"/>
      <c r="O259" s="453"/>
      <c r="P259" s="454"/>
      <c r="Q259" s="23">
        <f t="shared" si="13"/>
        <v>0</v>
      </c>
      <c r="R259" s="89"/>
    </row>
    <row r="260" spans="1:18" s="83" customFormat="1" ht="19.5" customHeight="1">
      <c r="A260" s="374" t="s">
        <v>341</v>
      </c>
      <c r="B260" s="375"/>
      <c r="C260" s="375"/>
      <c r="D260" s="375"/>
      <c r="E260" s="376"/>
      <c r="F260" s="566">
        <f>ROUND('прайс 2015 розница'!F260*НИЗК%,0.1)</f>
        <v>54</v>
      </c>
      <c r="G260" s="448"/>
      <c r="H260" s="449"/>
      <c r="I260" s="102"/>
      <c r="J260" s="102"/>
      <c r="K260" s="450" t="s">
        <v>341</v>
      </c>
      <c r="L260" s="451"/>
      <c r="M260" s="451"/>
      <c r="N260" s="452"/>
      <c r="O260" s="453"/>
      <c r="P260" s="454"/>
      <c r="Q260" s="23">
        <f t="shared" si="13"/>
        <v>0</v>
      </c>
      <c r="R260" s="89"/>
    </row>
    <row r="261" spans="1:18" s="83" customFormat="1" ht="19.5" customHeight="1">
      <c r="A261" s="374" t="s">
        <v>342</v>
      </c>
      <c r="B261" s="375"/>
      <c r="C261" s="375"/>
      <c r="D261" s="375"/>
      <c r="E261" s="376"/>
      <c r="F261" s="566">
        <f>ROUND('прайс 2015 розница'!F261*НИЗК%,0.1)</f>
        <v>54</v>
      </c>
      <c r="G261" s="448"/>
      <c r="H261" s="449"/>
      <c r="I261" s="102"/>
      <c r="J261" s="102"/>
      <c r="K261" s="450" t="s">
        <v>342</v>
      </c>
      <c r="L261" s="451"/>
      <c r="M261" s="451"/>
      <c r="N261" s="452"/>
      <c r="O261" s="453"/>
      <c r="P261" s="454"/>
      <c r="Q261" s="23">
        <f t="shared" si="13"/>
        <v>0</v>
      </c>
      <c r="R261" s="89"/>
    </row>
    <row r="262" spans="1:18" s="83" customFormat="1" ht="19.5" customHeight="1">
      <c r="A262" s="374" t="s">
        <v>343</v>
      </c>
      <c r="B262" s="375"/>
      <c r="C262" s="375"/>
      <c r="D262" s="375"/>
      <c r="E262" s="376"/>
      <c r="F262" s="566">
        <f>ROUND('прайс 2015 розница'!F262*НИЗК%,0.1)</f>
        <v>54</v>
      </c>
      <c r="G262" s="448"/>
      <c r="H262" s="449"/>
      <c r="I262" s="102"/>
      <c r="J262" s="102"/>
      <c r="K262" s="450" t="s">
        <v>343</v>
      </c>
      <c r="L262" s="451"/>
      <c r="M262" s="451"/>
      <c r="N262" s="452"/>
      <c r="O262" s="453"/>
      <c r="P262" s="454"/>
      <c r="Q262" s="23">
        <f t="shared" si="13"/>
        <v>0</v>
      </c>
      <c r="R262" s="89"/>
    </row>
    <row r="263" spans="1:18" s="83" customFormat="1" ht="19.5" customHeight="1">
      <c r="A263" s="374" t="s">
        <v>344</v>
      </c>
      <c r="B263" s="375"/>
      <c r="C263" s="375"/>
      <c r="D263" s="375"/>
      <c r="E263" s="376"/>
      <c r="F263" s="566">
        <f>ROUND('прайс 2015 розница'!F263*НИЗК%,0.1)</f>
        <v>54</v>
      </c>
      <c r="G263" s="448"/>
      <c r="H263" s="449"/>
      <c r="I263" s="102"/>
      <c r="J263" s="102"/>
      <c r="K263" s="450" t="s">
        <v>344</v>
      </c>
      <c r="L263" s="451"/>
      <c r="M263" s="451"/>
      <c r="N263" s="452"/>
      <c r="O263" s="453"/>
      <c r="P263" s="454"/>
      <c r="Q263" s="23">
        <f t="shared" si="13"/>
        <v>0</v>
      </c>
      <c r="R263" s="89"/>
    </row>
    <row r="264" spans="1:18" s="83" customFormat="1" ht="19.5" customHeight="1">
      <c r="A264" s="374" t="s">
        <v>345</v>
      </c>
      <c r="B264" s="375"/>
      <c r="C264" s="375"/>
      <c r="D264" s="375"/>
      <c r="E264" s="376"/>
      <c r="F264" s="566">
        <f>ROUND('прайс 2015 розница'!F264*НИЗК%,0.1)</f>
        <v>54</v>
      </c>
      <c r="G264" s="448"/>
      <c r="H264" s="449"/>
      <c r="I264" s="102"/>
      <c r="J264" s="102"/>
      <c r="K264" s="450" t="s">
        <v>345</v>
      </c>
      <c r="L264" s="451"/>
      <c r="M264" s="451"/>
      <c r="N264" s="452"/>
      <c r="O264" s="453"/>
      <c r="P264" s="454"/>
      <c r="Q264" s="23">
        <f t="shared" si="13"/>
        <v>0</v>
      </c>
      <c r="R264" s="89"/>
    </row>
    <row r="265" spans="1:18" s="83" customFormat="1" ht="19.5" customHeight="1">
      <c r="A265" s="374" t="s">
        <v>346</v>
      </c>
      <c r="B265" s="375"/>
      <c r="C265" s="375"/>
      <c r="D265" s="375"/>
      <c r="E265" s="376"/>
      <c r="F265" s="566">
        <f>ROUND('прайс 2015 розница'!F265*НИЗК%,0.1)</f>
        <v>54</v>
      </c>
      <c r="G265" s="448"/>
      <c r="H265" s="449"/>
      <c r="I265" s="102"/>
      <c r="J265" s="102"/>
      <c r="K265" s="450" t="s">
        <v>346</v>
      </c>
      <c r="L265" s="451"/>
      <c r="M265" s="451"/>
      <c r="N265" s="452"/>
      <c r="O265" s="453"/>
      <c r="P265" s="454"/>
      <c r="Q265" s="23">
        <f t="shared" si="13"/>
        <v>0</v>
      </c>
      <c r="R265" s="89"/>
    </row>
    <row r="266" spans="1:18" s="83" customFormat="1" ht="19.5" customHeight="1">
      <c r="A266" s="374" t="s">
        <v>347</v>
      </c>
      <c r="B266" s="375"/>
      <c r="C266" s="375"/>
      <c r="D266" s="375"/>
      <c r="E266" s="376"/>
      <c r="F266" s="566">
        <f>ROUND('прайс 2015 розница'!F266*НИЗК%,0.1)</f>
        <v>54</v>
      </c>
      <c r="G266" s="448"/>
      <c r="H266" s="449"/>
      <c r="I266" s="102"/>
      <c r="J266" s="102"/>
      <c r="K266" s="450" t="s">
        <v>347</v>
      </c>
      <c r="L266" s="451"/>
      <c r="M266" s="451"/>
      <c r="N266" s="452"/>
      <c r="O266" s="453"/>
      <c r="P266" s="454"/>
      <c r="Q266" s="23">
        <f t="shared" si="13"/>
        <v>0</v>
      </c>
      <c r="R266" s="89"/>
    </row>
    <row r="267" spans="1:18" s="83" customFormat="1" ht="19.5" customHeight="1" thickBot="1">
      <c r="A267" s="383" t="s">
        <v>348</v>
      </c>
      <c r="B267" s="384"/>
      <c r="C267" s="384"/>
      <c r="D267" s="384"/>
      <c r="E267" s="385"/>
      <c r="F267" s="569">
        <f>ROUND('прайс 2015 розница'!F267*НИЗК%,0.1)</f>
        <v>54</v>
      </c>
      <c r="G267" s="457"/>
      <c r="H267" s="458"/>
      <c r="I267" s="102"/>
      <c r="J267" s="102"/>
      <c r="K267" s="459" t="s">
        <v>348</v>
      </c>
      <c r="L267" s="460"/>
      <c r="M267" s="460"/>
      <c r="N267" s="461"/>
      <c r="O267" s="462"/>
      <c r="P267" s="463"/>
      <c r="Q267" s="24">
        <f t="shared" si="13"/>
        <v>0</v>
      </c>
      <c r="R267" s="89"/>
    </row>
    <row r="268" spans="1:18" s="83" customFormat="1" ht="19.5" customHeight="1" thickBot="1">
      <c r="A268" s="335" t="s">
        <v>575</v>
      </c>
      <c r="B268" s="336"/>
      <c r="C268" s="336"/>
      <c r="D268" s="336"/>
      <c r="E268" s="336"/>
      <c r="F268" s="284"/>
      <c r="G268" s="284"/>
      <c r="H268" s="338"/>
      <c r="I268" s="285" t="s">
        <v>295</v>
      </c>
      <c r="J268" s="286"/>
      <c r="K268" s="408" t="s">
        <v>151</v>
      </c>
      <c r="L268" s="409"/>
      <c r="M268" s="409"/>
      <c r="N268" s="409"/>
      <c r="O268" s="409"/>
      <c r="P268" s="409"/>
      <c r="Q268" s="495"/>
      <c r="R268" s="71"/>
    </row>
    <row r="269" spans="1:18" s="83" customFormat="1" ht="14.25" customHeight="1" thickBot="1">
      <c r="A269" s="281" t="s">
        <v>21</v>
      </c>
      <c r="B269" s="413"/>
      <c r="C269" s="413"/>
      <c r="D269" s="413"/>
      <c r="E269" s="413"/>
      <c r="F269" s="340" t="s">
        <v>158</v>
      </c>
      <c r="G269" s="342" t="s">
        <v>159</v>
      </c>
      <c r="H269" s="534" t="s">
        <v>166</v>
      </c>
      <c r="I269" s="289"/>
      <c r="J269" s="288"/>
      <c r="K269" s="317"/>
      <c r="L269" s="409"/>
      <c r="M269" s="409"/>
      <c r="N269" s="409"/>
      <c r="O269" s="409"/>
      <c r="P269" s="409"/>
      <c r="Q269" s="412"/>
      <c r="R269" s="71"/>
    </row>
    <row r="270" spans="1:18" s="83" customFormat="1" ht="14.25" customHeight="1">
      <c r="A270" s="415"/>
      <c r="B270" s="416"/>
      <c r="C270" s="416"/>
      <c r="D270" s="416"/>
      <c r="E270" s="418"/>
      <c r="F270" s="355"/>
      <c r="G270" s="357"/>
      <c r="H270" s="535"/>
      <c r="I270" s="289"/>
      <c r="J270" s="288"/>
      <c r="K270" s="425" t="s">
        <v>21</v>
      </c>
      <c r="L270" s="314" t="s">
        <v>64</v>
      </c>
      <c r="M270" s="315"/>
      <c r="N270" s="315"/>
      <c r="O270" s="315"/>
      <c r="P270" s="316"/>
      <c r="Q270" s="427" t="s">
        <v>65</v>
      </c>
      <c r="R270" s="71"/>
    </row>
    <row r="271" spans="1:18" s="83" customFormat="1" ht="31.5" customHeight="1" thickBot="1">
      <c r="A271" s="415"/>
      <c r="B271" s="418"/>
      <c r="C271" s="418"/>
      <c r="D271" s="418"/>
      <c r="E271" s="418"/>
      <c r="F271" s="341"/>
      <c r="G271" s="343"/>
      <c r="H271" s="536"/>
      <c r="I271" s="289"/>
      <c r="J271" s="288"/>
      <c r="K271" s="428"/>
      <c r="L271" s="537">
        <v>12</v>
      </c>
      <c r="M271" s="538"/>
      <c r="N271" s="538">
        <v>50</v>
      </c>
      <c r="O271" s="538"/>
      <c r="P271" s="165" t="s">
        <v>166</v>
      </c>
      <c r="Q271" s="479"/>
      <c r="R271" s="71"/>
    </row>
    <row r="272" spans="1:20" s="83" customFormat="1" ht="19.5" customHeight="1">
      <c r="A272" s="368" t="s">
        <v>496</v>
      </c>
      <c r="B272" s="500"/>
      <c r="C272" s="500"/>
      <c r="D272" s="500"/>
      <c r="E272" s="511"/>
      <c r="F272" s="203">
        <f>ROUND('прайс 2015 розница'!F272*СРЕД%,0.1)</f>
        <v>64</v>
      </c>
      <c r="G272" s="204">
        <f>ROUND('прайс 2015 розница'!G272*СРЕД%,0.1)</f>
        <v>178</v>
      </c>
      <c r="H272" s="131">
        <f>(G272/50)*90%</f>
        <v>3.204</v>
      </c>
      <c r="I272" s="289"/>
      <c r="J272" s="289"/>
      <c r="K272" s="140" t="s">
        <v>496</v>
      </c>
      <c r="L272" s="502"/>
      <c r="M272" s="503"/>
      <c r="N272" s="539"/>
      <c r="O272" s="539"/>
      <c r="P272" s="11"/>
      <c r="Q272" s="35">
        <f>SUM(+F272*L272+G272*N272+(H272*P272-IF(AND(51&lt;=P272,P272&lt;100),P272*H272*1%,IF(AND(100&lt;=P272,P272&lt;300),P272*H272*4%,IF(AND(300&lt;=P272,P272&lt;500),P272*H272*8%,IF(AND(500&lt;=P272,P272&lt;1000),P272*H272*10%,IF(P272&gt;=1000,P272*H272*15%,0)))))))</f>
        <v>0</v>
      </c>
      <c r="R272" s="89"/>
      <c r="S272" s="89"/>
      <c r="T272" s="89"/>
    </row>
    <row r="273" spans="1:20" s="83" customFormat="1" ht="19.5" customHeight="1" thickBot="1">
      <c r="A273" s="374" t="s">
        <v>495</v>
      </c>
      <c r="B273" s="375"/>
      <c r="C273" s="375"/>
      <c r="D273" s="375"/>
      <c r="E273" s="376"/>
      <c r="F273" s="94">
        <f>ROUND('прайс 2015 розница'!F273*СРЕД%,0.1)</f>
        <v>64</v>
      </c>
      <c r="G273" s="95">
        <f>ROUND('прайс 2015 розница'!G273*СРЕД%,0.1)</f>
        <v>178</v>
      </c>
      <c r="H273" s="132">
        <f aca="true" t="shared" si="14" ref="H273:H301">(G273/50)*90%</f>
        <v>3.204</v>
      </c>
      <c r="I273" s="290"/>
      <c r="J273" s="290"/>
      <c r="K273" s="141" t="s">
        <v>495</v>
      </c>
      <c r="L273" s="498"/>
      <c r="M273" s="378"/>
      <c r="N273" s="379"/>
      <c r="O273" s="379"/>
      <c r="P273" s="9"/>
      <c r="Q273" s="35">
        <f aca="true" t="shared" si="15" ref="Q273:Q301">SUM(+F273*L273+G273*N273+(H273*P273-IF(AND(51&lt;=P273,P273&lt;100),P273*H273*1%,IF(AND(100&lt;=P273,P273&lt;300),P273*H273*4%,IF(AND(300&lt;=P273,P273&lt;500),P273*H273*8%,IF(AND(500&lt;=P273,P273&lt;1000),P273*H273*10%,IF(P273&gt;=1000,P273*H273*15%,0)))))))</f>
        <v>0</v>
      </c>
      <c r="R273" s="89"/>
      <c r="S273" s="89"/>
      <c r="T273" s="89"/>
    </row>
    <row r="274" spans="1:20" s="83" customFormat="1" ht="19.5" customHeight="1">
      <c r="A274" s="374" t="s">
        <v>494</v>
      </c>
      <c r="B274" s="375"/>
      <c r="C274" s="375"/>
      <c r="D274" s="375"/>
      <c r="E274" s="376"/>
      <c r="F274" s="94">
        <f>ROUND('прайс 2015 розница'!F274*СРЕД%,0.1)</f>
        <v>64</v>
      </c>
      <c r="G274" s="95">
        <f>ROUND('прайс 2015 розница'!G274*СРЕД%,0.1)</f>
        <v>178</v>
      </c>
      <c r="H274" s="132">
        <f t="shared" si="14"/>
        <v>3.204</v>
      </c>
      <c r="I274" s="102"/>
      <c r="J274" s="102"/>
      <c r="K274" s="141" t="s">
        <v>494</v>
      </c>
      <c r="L274" s="498"/>
      <c r="M274" s="378"/>
      <c r="N274" s="379"/>
      <c r="O274" s="379"/>
      <c r="P274" s="9"/>
      <c r="Q274" s="35">
        <f t="shared" si="15"/>
        <v>0</v>
      </c>
      <c r="R274" s="89"/>
      <c r="S274" s="89"/>
      <c r="T274" s="89"/>
    </row>
    <row r="275" spans="1:20" s="83" customFormat="1" ht="19.5" customHeight="1">
      <c r="A275" s="374" t="s">
        <v>492</v>
      </c>
      <c r="B275" s="375"/>
      <c r="C275" s="375"/>
      <c r="D275" s="375"/>
      <c r="E275" s="376"/>
      <c r="F275" s="94">
        <f>ROUND('прайс 2015 розница'!F275*СРЕД%,0.1)</f>
        <v>64</v>
      </c>
      <c r="G275" s="95">
        <f>ROUND('прайс 2015 розница'!G275*СРЕД%,0.1)</f>
        <v>178</v>
      </c>
      <c r="H275" s="132">
        <f t="shared" si="14"/>
        <v>3.204</v>
      </c>
      <c r="I275" s="102"/>
      <c r="J275" s="102"/>
      <c r="K275" s="141" t="s">
        <v>492</v>
      </c>
      <c r="L275" s="498"/>
      <c r="M275" s="378"/>
      <c r="N275" s="379"/>
      <c r="O275" s="379"/>
      <c r="P275" s="9"/>
      <c r="Q275" s="35">
        <f t="shared" si="15"/>
        <v>0</v>
      </c>
      <c r="R275" s="89"/>
      <c r="S275" s="89"/>
      <c r="T275" s="89"/>
    </row>
    <row r="276" spans="1:20" s="83" customFormat="1" ht="19.5" customHeight="1">
      <c r="A276" s="374" t="s">
        <v>493</v>
      </c>
      <c r="B276" s="375"/>
      <c r="C276" s="375"/>
      <c r="D276" s="375"/>
      <c r="E276" s="376"/>
      <c r="F276" s="94">
        <f>ROUND('прайс 2015 розница'!F276*СРЕД%,0.1)</f>
        <v>64</v>
      </c>
      <c r="G276" s="95">
        <f>ROUND('прайс 2015 розница'!G276*СРЕД%,0.1)</f>
        <v>178</v>
      </c>
      <c r="H276" s="132">
        <f t="shared" si="14"/>
        <v>3.204</v>
      </c>
      <c r="I276" s="102"/>
      <c r="J276" s="102"/>
      <c r="K276" s="141" t="s">
        <v>493</v>
      </c>
      <c r="L276" s="498"/>
      <c r="M276" s="378"/>
      <c r="N276" s="379"/>
      <c r="O276" s="379"/>
      <c r="P276" s="9"/>
      <c r="Q276" s="35">
        <f t="shared" si="15"/>
        <v>0</v>
      </c>
      <c r="R276" s="89"/>
      <c r="S276" s="89"/>
      <c r="T276" s="89"/>
    </row>
    <row r="277" spans="1:20" s="83" customFormat="1" ht="19.5" customHeight="1">
      <c r="A277" s="374" t="s">
        <v>510</v>
      </c>
      <c r="B277" s="375"/>
      <c r="C277" s="375"/>
      <c r="D277" s="375"/>
      <c r="E277" s="376"/>
      <c r="F277" s="94">
        <f>ROUND('прайс 2015 розница'!F277*СРЕД%,0.1)</f>
        <v>64</v>
      </c>
      <c r="G277" s="95">
        <f>ROUND('прайс 2015 розница'!G277*СРЕД%,0.1)</f>
        <v>178</v>
      </c>
      <c r="H277" s="132">
        <f t="shared" si="14"/>
        <v>3.204</v>
      </c>
      <c r="I277" s="102"/>
      <c r="J277" s="102"/>
      <c r="K277" s="141" t="s">
        <v>510</v>
      </c>
      <c r="L277" s="498"/>
      <c r="M277" s="378"/>
      <c r="N277" s="379"/>
      <c r="O277" s="379"/>
      <c r="P277" s="9"/>
      <c r="Q277" s="35">
        <f>SUM(+F277*L277+G277*N277+(H277*P277-IF(AND(51&lt;=P277,P277&lt;100),P277*H277*1%,IF(AND(100&lt;=P277,P277&lt;300),P277*H277*4%,IF(AND(300&lt;=P277,P277&lt;500),P277*H277*8%,IF(AND(500&lt;=P277,P277&lt;1000),P277*H277*10%,IF(P277&gt;=1000,P277*H277*15%,0)))))))</f>
        <v>0</v>
      </c>
      <c r="R277" s="89"/>
      <c r="S277" s="89"/>
      <c r="T277" s="89"/>
    </row>
    <row r="278" spans="1:20" s="83" customFormat="1" ht="19.5" customHeight="1">
      <c r="A278" s="374" t="s">
        <v>511</v>
      </c>
      <c r="B278" s="375"/>
      <c r="C278" s="375"/>
      <c r="D278" s="375"/>
      <c r="E278" s="376"/>
      <c r="F278" s="94">
        <f>ROUND('прайс 2015 розница'!F278*СРЕД%,0.1)</f>
        <v>64</v>
      </c>
      <c r="G278" s="95">
        <f>ROUND('прайс 2015 розница'!G278*СРЕД%,0.1)</f>
        <v>178</v>
      </c>
      <c r="H278" s="132">
        <f t="shared" si="14"/>
        <v>3.204</v>
      </c>
      <c r="I278" s="102"/>
      <c r="J278" s="102"/>
      <c r="K278" s="141" t="s">
        <v>511</v>
      </c>
      <c r="L278" s="498"/>
      <c r="M278" s="378"/>
      <c r="N278" s="379"/>
      <c r="O278" s="379"/>
      <c r="P278" s="9"/>
      <c r="Q278" s="35">
        <f t="shared" si="15"/>
        <v>0</v>
      </c>
      <c r="R278" s="89"/>
      <c r="S278" s="89"/>
      <c r="T278" s="89"/>
    </row>
    <row r="279" spans="1:20" s="83" customFormat="1" ht="19.5" customHeight="1">
      <c r="A279" s="374" t="s">
        <v>527</v>
      </c>
      <c r="B279" s="375"/>
      <c r="C279" s="375"/>
      <c r="D279" s="375"/>
      <c r="E279" s="376"/>
      <c r="F279" s="94">
        <f>ROUND('прайс 2015 розница'!F279*СРЕД%,0.1)</f>
        <v>64</v>
      </c>
      <c r="G279" s="95">
        <f>ROUND('прайс 2015 розница'!G279*СРЕД%,0.1)</f>
        <v>178</v>
      </c>
      <c r="H279" s="132">
        <f t="shared" si="14"/>
        <v>3.204</v>
      </c>
      <c r="I279" s="102"/>
      <c r="J279" s="102"/>
      <c r="K279" s="141" t="s">
        <v>527</v>
      </c>
      <c r="L279" s="498"/>
      <c r="M279" s="378"/>
      <c r="N279" s="379"/>
      <c r="O279" s="379"/>
      <c r="P279" s="9"/>
      <c r="Q279" s="35">
        <f>SUM(+F279*L279+G279*N279+(H279*P279-IF(AND(51&lt;=P279,P279&lt;100),P279*H279*1%,IF(AND(100&lt;=P279,P279&lt;300),P279*H279*4%,IF(AND(300&lt;=P279,P279&lt;500),P279*H279*8%,IF(AND(500&lt;=P279,P279&lt;1000),P279*H279*10%,IF(P279&gt;=1000,P279*H279*15%,0)))))))</f>
        <v>0</v>
      </c>
      <c r="R279" s="89"/>
      <c r="S279" s="89"/>
      <c r="T279" s="89"/>
    </row>
    <row r="280" spans="1:20" s="83" customFormat="1" ht="19.5" customHeight="1">
      <c r="A280" s="374" t="s">
        <v>528</v>
      </c>
      <c r="B280" s="375"/>
      <c r="C280" s="375"/>
      <c r="D280" s="375"/>
      <c r="E280" s="376"/>
      <c r="F280" s="94">
        <f>ROUND('прайс 2015 розница'!F280*СРЕД%,0.1)</f>
        <v>64</v>
      </c>
      <c r="G280" s="95">
        <f>ROUND('прайс 2015 розница'!G280*СРЕД%,0.1)</f>
        <v>178</v>
      </c>
      <c r="H280" s="132">
        <f t="shared" si="14"/>
        <v>3.204</v>
      </c>
      <c r="I280" s="102"/>
      <c r="J280" s="102"/>
      <c r="K280" s="141" t="s">
        <v>528</v>
      </c>
      <c r="L280" s="498"/>
      <c r="M280" s="378"/>
      <c r="N280" s="379"/>
      <c r="O280" s="379"/>
      <c r="P280" s="9"/>
      <c r="Q280" s="35">
        <f t="shared" si="15"/>
        <v>0</v>
      </c>
      <c r="R280" s="89"/>
      <c r="S280" s="89"/>
      <c r="T280" s="89"/>
    </row>
    <row r="281" spans="1:20" s="83" customFormat="1" ht="19.5" customHeight="1">
      <c r="A281" s="374" t="s">
        <v>529</v>
      </c>
      <c r="B281" s="375"/>
      <c r="C281" s="375"/>
      <c r="D281" s="375"/>
      <c r="E281" s="376"/>
      <c r="F281" s="94">
        <f>ROUND('прайс 2015 розница'!F281*СРЕД%,0.1)</f>
        <v>128</v>
      </c>
      <c r="G281" s="95">
        <f>ROUND('прайс 2015 розница'!G281*СРЕД%,0.1)</f>
        <v>355</v>
      </c>
      <c r="H281" s="132">
        <f t="shared" si="14"/>
        <v>6.39</v>
      </c>
      <c r="I281" s="102"/>
      <c r="J281" s="102"/>
      <c r="K281" s="141" t="s">
        <v>529</v>
      </c>
      <c r="L281" s="498"/>
      <c r="M281" s="378"/>
      <c r="N281" s="379"/>
      <c r="O281" s="379"/>
      <c r="P281" s="9"/>
      <c r="Q281" s="35">
        <f>SUM(+F281*L281+G281*N281+(H281*P281-IF(AND(51&lt;=P281,P281&lt;100),P281*H281*1%,IF(AND(100&lt;=P281,P281&lt;300),P281*H281*4%,IF(AND(300&lt;=P281,P281&lt;500),P281*H281*8%,IF(AND(500&lt;=P281,P281&lt;1000),P281*H281*10%,IF(P281&gt;=1000,P281*H281*15%,0)))))))</f>
        <v>0</v>
      </c>
      <c r="R281" s="89"/>
      <c r="S281" s="89"/>
      <c r="T281" s="89"/>
    </row>
    <row r="282" spans="1:20" s="83" customFormat="1" ht="19.5" customHeight="1">
      <c r="A282" s="374" t="s">
        <v>530</v>
      </c>
      <c r="B282" s="375"/>
      <c r="C282" s="375"/>
      <c r="D282" s="375"/>
      <c r="E282" s="376"/>
      <c r="F282" s="94">
        <f>ROUND('прайс 2015 розница'!F282*СРЕД%,0.1)</f>
        <v>64</v>
      </c>
      <c r="G282" s="95">
        <f>ROUND('прайс 2015 розница'!G282*СРЕД%,0.1)</f>
        <v>178</v>
      </c>
      <c r="H282" s="132">
        <f t="shared" si="14"/>
        <v>3.204</v>
      </c>
      <c r="I282" s="102"/>
      <c r="J282" s="102"/>
      <c r="K282" s="141" t="s">
        <v>530</v>
      </c>
      <c r="L282" s="498"/>
      <c r="M282" s="378"/>
      <c r="N282" s="379"/>
      <c r="O282" s="379"/>
      <c r="P282" s="9"/>
      <c r="Q282" s="35">
        <f t="shared" si="15"/>
        <v>0</v>
      </c>
      <c r="R282" s="89"/>
      <c r="S282" s="89"/>
      <c r="T282" s="89"/>
    </row>
    <row r="283" spans="1:20" s="83" customFormat="1" ht="19.5" customHeight="1">
      <c r="A283" s="374" t="s">
        <v>531</v>
      </c>
      <c r="B283" s="375"/>
      <c r="C283" s="375"/>
      <c r="D283" s="375"/>
      <c r="E283" s="376"/>
      <c r="F283" s="94">
        <f>ROUND('прайс 2015 розница'!F283*СРЕД%,0.1)</f>
        <v>64</v>
      </c>
      <c r="G283" s="95">
        <f>ROUND('прайс 2015 розница'!G283*СРЕД%,0.1)</f>
        <v>178</v>
      </c>
      <c r="H283" s="132">
        <f t="shared" si="14"/>
        <v>3.204</v>
      </c>
      <c r="I283" s="102"/>
      <c r="J283" s="102"/>
      <c r="K283" s="141" t="s">
        <v>531</v>
      </c>
      <c r="L283" s="498"/>
      <c r="M283" s="378"/>
      <c r="N283" s="379"/>
      <c r="O283" s="379"/>
      <c r="P283" s="9"/>
      <c r="Q283" s="35">
        <f t="shared" si="15"/>
        <v>0</v>
      </c>
      <c r="R283" s="89"/>
      <c r="S283" s="89"/>
      <c r="T283" s="89"/>
    </row>
    <row r="284" spans="1:20" s="83" customFormat="1" ht="19.5" customHeight="1">
      <c r="A284" s="450" t="s">
        <v>541</v>
      </c>
      <c r="B284" s="451"/>
      <c r="C284" s="451"/>
      <c r="D284" s="451"/>
      <c r="E284" s="567"/>
      <c r="F284" s="94">
        <f>ROUND('прайс 2015 розница'!F284*СРЕД%,0.1)</f>
        <v>128</v>
      </c>
      <c r="G284" s="95">
        <f>ROUND('прайс 2015 розница'!G284*СРЕД%,0.1)</f>
        <v>355</v>
      </c>
      <c r="H284" s="132">
        <f t="shared" si="14"/>
        <v>6.39</v>
      </c>
      <c r="I284" s="102"/>
      <c r="J284" s="102"/>
      <c r="K284" s="141" t="s">
        <v>541</v>
      </c>
      <c r="L284" s="498"/>
      <c r="M284" s="378"/>
      <c r="N284" s="379"/>
      <c r="O284" s="379"/>
      <c r="P284" s="9"/>
      <c r="Q284" s="35">
        <f>SUM(+F284*L284+G284*N284+(H284*P284-IF(AND(51&lt;=P284,P284&lt;100),P284*H284*1%,IF(AND(100&lt;=P284,P284&lt;300),P284*H284*4%,IF(AND(300&lt;=P284,P284&lt;500),P284*H284*8%,IF(AND(500&lt;=P284,P284&lt;1000),P284*H284*10%,IF(P284&gt;=1000,P284*H284*15%,0)))))))</f>
        <v>0</v>
      </c>
      <c r="R284" s="89"/>
      <c r="S284" s="89"/>
      <c r="T284" s="89"/>
    </row>
    <row r="285" spans="1:20" s="83" customFormat="1" ht="19.5" customHeight="1">
      <c r="A285" s="450" t="s">
        <v>532</v>
      </c>
      <c r="B285" s="451"/>
      <c r="C285" s="451"/>
      <c r="D285" s="451"/>
      <c r="E285" s="567"/>
      <c r="F285" s="94">
        <f>ROUND('прайс 2015 розница'!F285*СРЕД%,0.1)</f>
        <v>64</v>
      </c>
      <c r="G285" s="95">
        <f>ROUND('прайс 2015 розница'!G285*СРЕД%,0.1)</f>
        <v>178</v>
      </c>
      <c r="H285" s="132">
        <f t="shared" si="14"/>
        <v>3.204</v>
      </c>
      <c r="I285" s="102"/>
      <c r="J285" s="102"/>
      <c r="K285" s="141" t="s">
        <v>532</v>
      </c>
      <c r="L285" s="498"/>
      <c r="M285" s="378"/>
      <c r="N285" s="379"/>
      <c r="O285" s="379"/>
      <c r="P285" s="9"/>
      <c r="Q285" s="35">
        <f t="shared" si="15"/>
        <v>0</v>
      </c>
      <c r="R285" s="89"/>
      <c r="S285" s="89"/>
      <c r="T285" s="89"/>
    </row>
    <row r="286" spans="1:20" s="83" customFormat="1" ht="19.5" customHeight="1">
      <c r="A286" s="450" t="s">
        <v>533</v>
      </c>
      <c r="B286" s="451"/>
      <c r="C286" s="451"/>
      <c r="D286" s="451"/>
      <c r="E286" s="567"/>
      <c r="F286" s="94">
        <f>ROUND('прайс 2015 розница'!F286*СРЕД%,0.1)</f>
        <v>64</v>
      </c>
      <c r="G286" s="95">
        <f>ROUND('прайс 2015 розница'!G286*СРЕД%,0.1)</f>
        <v>178</v>
      </c>
      <c r="H286" s="132">
        <f t="shared" si="14"/>
        <v>3.204</v>
      </c>
      <c r="I286" s="102"/>
      <c r="J286" s="102"/>
      <c r="K286" s="141" t="s">
        <v>533</v>
      </c>
      <c r="L286" s="498"/>
      <c r="M286" s="378"/>
      <c r="N286" s="379"/>
      <c r="O286" s="379"/>
      <c r="P286" s="9"/>
      <c r="Q286" s="35">
        <f t="shared" si="15"/>
        <v>0</v>
      </c>
      <c r="R286" s="89"/>
      <c r="S286" s="89"/>
      <c r="T286" s="89"/>
    </row>
    <row r="287" spans="1:20" s="83" customFormat="1" ht="19.5" customHeight="1">
      <c r="A287" s="450" t="s">
        <v>534</v>
      </c>
      <c r="B287" s="451"/>
      <c r="C287" s="451"/>
      <c r="D287" s="451"/>
      <c r="E287" s="567"/>
      <c r="F287" s="94">
        <f>ROUND('прайс 2015 розница'!F287*СРЕД%,0.1)</f>
        <v>64</v>
      </c>
      <c r="G287" s="95">
        <f>ROUND('прайс 2015 розница'!G287*СРЕД%,0.1)</f>
        <v>178</v>
      </c>
      <c r="H287" s="132">
        <f t="shared" si="14"/>
        <v>3.204</v>
      </c>
      <c r="I287" s="102"/>
      <c r="J287" s="102"/>
      <c r="K287" s="141" t="s">
        <v>534</v>
      </c>
      <c r="L287" s="498"/>
      <c r="M287" s="378"/>
      <c r="N287" s="379"/>
      <c r="O287" s="379"/>
      <c r="P287" s="9"/>
      <c r="Q287" s="35">
        <f t="shared" si="15"/>
        <v>0</v>
      </c>
      <c r="R287" s="89"/>
      <c r="S287" s="89"/>
      <c r="T287" s="89"/>
    </row>
    <row r="288" spans="1:20" s="83" customFormat="1" ht="19.5" customHeight="1">
      <c r="A288" s="450" t="s">
        <v>556</v>
      </c>
      <c r="B288" s="451"/>
      <c r="C288" s="451"/>
      <c r="D288" s="451"/>
      <c r="E288" s="567"/>
      <c r="F288" s="94">
        <f>ROUND('прайс 2015 розница'!F288*СРЕД%,0.1)</f>
        <v>156</v>
      </c>
      <c r="G288" s="95">
        <f>ROUND('прайс 2015 розница'!G288*СРЕД%,0.1)</f>
        <v>497</v>
      </c>
      <c r="H288" s="132">
        <f t="shared" si="14"/>
        <v>8.946</v>
      </c>
      <c r="I288" s="102"/>
      <c r="J288" s="102"/>
      <c r="K288" s="141" t="s">
        <v>556</v>
      </c>
      <c r="L288" s="498"/>
      <c r="M288" s="378"/>
      <c r="N288" s="379"/>
      <c r="O288" s="379"/>
      <c r="P288" s="9"/>
      <c r="Q288" s="35">
        <f>SUM(+F288*L288+G288*N288+(H288*P288-IF(AND(51&lt;=P288,P288&lt;100),P288*H288*1%,IF(AND(100&lt;=P288,P288&lt;300),P288*H288*4%,IF(AND(300&lt;=P288,P288&lt;500),P288*H288*8%,IF(AND(500&lt;=P288,P288&lt;1000),P288*H288*10%,IF(P288&gt;=1000,P288*H288*15%,0)))))))</f>
        <v>0</v>
      </c>
      <c r="R288" s="89"/>
      <c r="S288" s="89"/>
      <c r="T288" s="89"/>
    </row>
    <row r="289" spans="1:20" s="83" customFormat="1" ht="19.5" customHeight="1">
      <c r="A289" s="450" t="s">
        <v>558</v>
      </c>
      <c r="B289" s="451"/>
      <c r="C289" s="451"/>
      <c r="D289" s="451"/>
      <c r="E289" s="567"/>
      <c r="F289" s="94">
        <f>ROUND('прайс 2015 розница'!F289*СРЕД%,0.1)</f>
        <v>64</v>
      </c>
      <c r="G289" s="95">
        <f>ROUND('прайс 2015 розница'!G289*СРЕД%,0.1)</f>
        <v>497</v>
      </c>
      <c r="H289" s="132">
        <f t="shared" si="14"/>
        <v>8.946</v>
      </c>
      <c r="I289" s="102"/>
      <c r="J289" s="102"/>
      <c r="K289" s="141" t="s">
        <v>556</v>
      </c>
      <c r="L289" s="498"/>
      <c r="M289" s="378"/>
      <c r="N289" s="379"/>
      <c r="O289" s="379"/>
      <c r="P289" s="9"/>
      <c r="Q289" s="35">
        <f>SUM(+F289*L289+G289*N289+(H289*P289-IF(AND(51&lt;=P289,P289&lt;100),P289*H289*1%,IF(AND(100&lt;=P289,P289&lt;300),P289*H289*4%,IF(AND(300&lt;=P289,P289&lt;500),P289*H289*8%,IF(AND(500&lt;=P289,P289&lt;1000),P289*H289*10%,IF(P289&gt;=1000,P289*H289*15%,0)))))))</f>
        <v>0</v>
      </c>
      <c r="R289" s="89"/>
      <c r="S289" s="89"/>
      <c r="T289" s="89"/>
    </row>
    <row r="290" spans="1:20" s="83" customFormat="1" ht="19.5" customHeight="1">
      <c r="A290" s="450" t="s">
        <v>559</v>
      </c>
      <c r="B290" s="451"/>
      <c r="C290" s="451"/>
      <c r="D290" s="451"/>
      <c r="E290" s="567"/>
      <c r="F290" s="94">
        <f>ROUND('прайс 2015 розница'!F290*СРЕД%,0.1)</f>
        <v>64</v>
      </c>
      <c r="G290" s="95">
        <f>ROUND('прайс 2015 розница'!G290*СРЕД%,0.1)</f>
        <v>178</v>
      </c>
      <c r="H290" s="132">
        <f t="shared" si="14"/>
        <v>3.204</v>
      </c>
      <c r="I290" s="102"/>
      <c r="J290" s="102"/>
      <c r="K290" s="141" t="s">
        <v>559</v>
      </c>
      <c r="L290" s="498"/>
      <c r="M290" s="378"/>
      <c r="N290" s="379"/>
      <c r="O290" s="379"/>
      <c r="P290" s="9"/>
      <c r="Q290" s="35">
        <f>SUM(+F290*L290+G290*N290+(H290*P290-IF(AND(51&lt;=P290,P290&lt;100),P290*H290*1%,IF(AND(100&lt;=P290,P290&lt;300),P290*H290*4%,IF(AND(300&lt;=P290,P290&lt;500),P290*H290*8%,IF(AND(500&lt;=P290,P290&lt;1000),P290*H290*10%,IF(P290&gt;=1000,P290*H290*15%,0)))))))</f>
        <v>0</v>
      </c>
      <c r="R290" s="89"/>
      <c r="S290" s="89"/>
      <c r="T290" s="89"/>
    </row>
    <row r="291" spans="1:20" s="83" customFormat="1" ht="19.5" customHeight="1">
      <c r="A291" s="450" t="s">
        <v>535</v>
      </c>
      <c r="B291" s="451"/>
      <c r="C291" s="451"/>
      <c r="D291" s="451"/>
      <c r="E291" s="567"/>
      <c r="F291" s="94">
        <f>ROUND('прайс 2015 розница'!F291*СРЕД%,0.1)</f>
        <v>64</v>
      </c>
      <c r="G291" s="95">
        <f>ROUND('прайс 2015 розница'!G291*СРЕД%,0.1)</f>
        <v>178</v>
      </c>
      <c r="H291" s="132">
        <f t="shared" si="14"/>
        <v>3.204</v>
      </c>
      <c r="I291" s="102"/>
      <c r="J291" s="102"/>
      <c r="K291" s="141" t="s">
        <v>535</v>
      </c>
      <c r="L291" s="498"/>
      <c r="M291" s="378"/>
      <c r="N291" s="379"/>
      <c r="O291" s="379"/>
      <c r="P291" s="9"/>
      <c r="Q291" s="35">
        <f t="shared" si="15"/>
        <v>0</v>
      </c>
      <c r="R291" s="89"/>
      <c r="S291" s="89"/>
      <c r="T291" s="89"/>
    </row>
    <row r="292" spans="1:20" s="83" customFormat="1" ht="19.5" customHeight="1">
      <c r="A292" s="450" t="s">
        <v>536</v>
      </c>
      <c r="B292" s="451"/>
      <c r="C292" s="451"/>
      <c r="D292" s="451"/>
      <c r="E292" s="567"/>
      <c r="F292" s="94">
        <f>ROUND('прайс 2015 розница'!F292*СРЕД%,0.1)</f>
        <v>64</v>
      </c>
      <c r="G292" s="95">
        <f>ROUND('прайс 2015 розница'!G292*СРЕД%,0.1)</f>
        <v>178</v>
      </c>
      <c r="H292" s="132">
        <f t="shared" si="14"/>
        <v>3.204</v>
      </c>
      <c r="I292" s="102"/>
      <c r="J292" s="102"/>
      <c r="K292" s="141" t="s">
        <v>536</v>
      </c>
      <c r="L292" s="498"/>
      <c r="M292" s="378"/>
      <c r="N292" s="379"/>
      <c r="O292" s="379"/>
      <c r="P292" s="9"/>
      <c r="Q292" s="35">
        <f t="shared" si="15"/>
        <v>0</v>
      </c>
      <c r="R292" s="89"/>
      <c r="S292" s="89"/>
      <c r="T292" s="89"/>
    </row>
    <row r="293" spans="1:20" s="83" customFormat="1" ht="19.5" customHeight="1">
      <c r="A293" s="450" t="s">
        <v>561</v>
      </c>
      <c r="B293" s="451"/>
      <c r="C293" s="451"/>
      <c r="D293" s="451"/>
      <c r="E293" s="567"/>
      <c r="F293" s="94">
        <f>ROUND('прайс 2015 розница'!F293*СРЕД%,0.1)</f>
        <v>64</v>
      </c>
      <c r="G293" s="95">
        <f>ROUND('прайс 2015 розница'!G293*СРЕД%,0.1)</f>
        <v>178</v>
      </c>
      <c r="H293" s="132">
        <f t="shared" si="14"/>
        <v>3.204</v>
      </c>
      <c r="I293" s="102"/>
      <c r="J293" s="102"/>
      <c r="K293" s="141" t="s">
        <v>561</v>
      </c>
      <c r="L293" s="498"/>
      <c r="M293" s="378"/>
      <c r="N293" s="379"/>
      <c r="O293" s="379"/>
      <c r="P293" s="9"/>
      <c r="Q293" s="35">
        <f>SUM(+F293*L293+G293*N293+(H293*P293-IF(AND(51&lt;=P293,P293&lt;100),P293*H293*1%,IF(AND(100&lt;=P293,P293&lt;300),P293*H293*4%,IF(AND(300&lt;=P293,P293&lt;500),P293*H293*8%,IF(AND(500&lt;=P293,P293&lt;1000),P293*H293*10%,IF(P293&gt;=1000,P293*H293*15%,0)))))))</f>
        <v>0</v>
      </c>
      <c r="R293" s="89"/>
      <c r="S293" s="89"/>
      <c r="T293" s="89"/>
    </row>
    <row r="294" spans="1:20" s="83" customFormat="1" ht="19.5" customHeight="1">
      <c r="A294" s="450" t="s">
        <v>562</v>
      </c>
      <c r="B294" s="451"/>
      <c r="C294" s="451"/>
      <c r="D294" s="451"/>
      <c r="E294" s="567"/>
      <c r="F294" s="94">
        <f>ROUND('прайс 2015 розница'!F294*СРЕД%,0.1)</f>
        <v>85</v>
      </c>
      <c r="G294" s="95">
        <f>ROUND('прайс 2015 розница'!G294*СРЕД%,0.1)</f>
        <v>234</v>
      </c>
      <c r="H294" s="132">
        <f t="shared" si="14"/>
        <v>4.212</v>
      </c>
      <c r="I294" s="102"/>
      <c r="J294" s="102"/>
      <c r="K294" s="141" t="s">
        <v>562</v>
      </c>
      <c r="L294" s="498"/>
      <c r="M294" s="378"/>
      <c r="N294" s="379"/>
      <c r="O294" s="379"/>
      <c r="P294" s="9"/>
      <c r="Q294" s="35">
        <f>SUM(+F294*L294+G294*N294+(H294*P294-IF(AND(51&lt;=P294,P294&lt;100),P294*H294*1%,IF(AND(100&lt;=P294,P294&lt;300),P294*H294*4%,IF(AND(300&lt;=P294,P294&lt;500),P294*H294*8%,IF(AND(500&lt;=P294,P294&lt;1000),P294*H294*10%,IF(P294&gt;=1000,P294*H294*15%,0)))))))</f>
        <v>0</v>
      </c>
      <c r="R294" s="89"/>
      <c r="S294" s="89"/>
      <c r="T294" s="89"/>
    </row>
    <row r="295" spans="1:20" s="83" customFormat="1" ht="19.5" customHeight="1">
      <c r="A295" s="450" t="s">
        <v>563</v>
      </c>
      <c r="B295" s="451"/>
      <c r="C295" s="451"/>
      <c r="D295" s="451"/>
      <c r="E295" s="567"/>
      <c r="F295" s="94">
        <f>ROUND('прайс 2015 розница'!F295*СРЕД%,0.1)</f>
        <v>256</v>
      </c>
      <c r="G295" s="95">
        <f>ROUND('прайс 2015 розница'!G295*СРЕД%,0.1)</f>
        <v>710</v>
      </c>
      <c r="H295" s="132">
        <f t="shared" si="14"/>
        <v>12.78</v>
      </c>
      <c r="I295" s="102"/>
      <c r="J295" s="102"/>
      <c r="K295" s="141" t="s">
        <v>563</v>
      </c>
      <c r="L295" s="498"/>
      <c r="M295" s="378"/>
      <c r="N295" s="379"/>
      <c r="O295" s="379"/>
      <c r="P295" s="9"/>
      <c r="Q295" s="35">
        <f>SUM(+F295*L295+G295*N295+(H295*P295-IF(AND(51&lt;=P295,P295&lt;100),P295*H295*1%,IF(AND(100&lt;=P295,P295&lt;300),P295*H295*4%,IF(AND(300&lt;=P295,P295&lt;500),P295*H295*8%,IF(AND(500&lt;=P295,P295&lt;1000),P295*H295*10%,IF(P295&gt;=1000,P295*H295*15%,0)))))))</f>
        <v>0</v>
      </c>
      <c r="R295" s="89"/>
      <c r="S295" s="89"/>
      <c r="T295" s="89"/>
    </row>
    <row r="296" spans="1:20" s="83" customFormat="1" ht="19.5" customHeight="1">
      <c r="A296" s="450" t="s">
        <v>537</v>
      </c>
      <c r="B296" s="451"/>
      <c r="C296" s="451"/>
      <c r="D296" s="451"/>
      <c r="E296" s="567"/>
      <c r="F296" s="94">
        <f>ROUND('прайс 2015 розница'!F296*СРЕД%,0.1)</f>
        <v>64</v>
      </c>
      <c r="G296" s="95">
        <f>ROUND('прайс 2015 розница'!G296*СРЕД%,0.1)</f>
        <v>178</v>
      </c>
      <c r="H296" s="132">
        <f t="shared" si="14"/>
        <v>3.204</v>
      </c>
      <c r="I296" s="102"/>
      <c r="J296" s="102"/>
      <c r="K296" s="141" t="s">
        <v>537</v>
      </c>
      <c r="L296" s="498"/>
      <c r="M296" s="378"/>
      <c r="N296" s="379"/>
      <c r="O296" s="379"/>
      <c r="P296" s="9"/>
      <c r="Q296" s="35">
        <f t="shared" si="15"/>
        <v>0</v>
      </c>
      <c r="R296" s="89"/>
      <c r="S296" s="89"/>
      <c r="T296" s="89"/>
    </row>
    <row r="297" spans="1:20" s="83" customFormat="1" ht="19.5" customHeight="1">
      <c r="A297" s="450" t="s">
        <v>566</v>
      </c>
      <c r="B297" s="451"/>
      <c r="C297" s="451"/>
      <c r="D297" s="451"/>
      <c r="E297" s="567"/>
      <c r="F297" s="94">
        <f>ROUND('прайс 2015 розница'!F297*СРЕД%,0.1)</f>
        <v>85</v>
      </c>
      <c r="G297" s="95">
        <f>ROUND('прайс 2015 розница'!G297*СРЕД%,0.1)</f>
        <v>234</v>
      </c>
      <c r="H297" s="132">
        <f t="shared" si="14"/>
        <v>4.212</v>
      </c>
      <c r="I297" s="102"/>
      <c r="J297" s="102"/>
      <c r="K297" s="141" t="s">
        <v>566</v>
      </c>
      <c r="L297" s="498"/>
      <c r="M297" s="378"/>
      <c r="N297" s="379"/>
      <c r="O297" s="379"/>
      <c r="P297" s="9"/>
      <c r="Q297" s="35">
        <f>SUM(+F297*L297+G297*N297+(H297*P297-IF(AND(51&lt;=P297,P297&lt;100),P297*H297*1%,IF(AND(100&lt;=P297,P297&lt;300),P297*H297*4%,IF(AND(300&lt;=P297,P297&lt;500),P297*H297*8%,IF(AND(500&lt;=P297,P297&lt;1000),P297*H297*10%,IF(P297&gt;=1000,P297*H297*15%,0)))))))</f>
        <v>0</v>
      </c>
      <c r="R297" s="89"/>
      <c r="S297" s="89"/>
      <c r="T297" s="89"/>
    </row>
    <row r="298" spans="1:20" s="83" customFormat="1" ht="19.5" customHeight="1">
      <c r="A298" s="450" t="s">
        <v>538</v>
      </c>
      <c r="B298" s="451"/>
      <c r="C298" s="451"/>
      <c r="D298" s="451"/>
      <c r="E298" s="567"/>
      <c r="F298" s="94">
        <f>ROUND('прайс 2015 розница'!F298*СРЕД%,0.1)</f>
        <v>64</v>
      </c>
      <c r="G298" s="95">
        <f>ROUND('прайс 2015 розница'!G298*СРЕД%,0.1)</f>
        <v>178</v>
      </c>
      <c r="H298" s="132">
        <f t="shared" si="14"/>
        <v>3.204</v>
      </c>
      <c r="I298" s="102"/>
      <c r="J298" s="102"/>
      <c r="K298" s="141" t="s">
        <v>538</v>
      </c>
      <c r="L298" s="498"/>
      <c r="M298" s="378"/>
      <c r="N298" s="379"/>
      <c r="O298" s="379"/>
      <c r="P298" s="9"/>
      <c r="Q298" s="35">
        <f t="shared" si="15"/>
        <v>0</v>
      </c>
      <c r="R298" s="89"/>
      <c r="S298" s="89"/>
      <c r="T298" s="89"/>
    </row>
    <row r="299" spans="1:20" s="83" customFormat="1" ht="19.5" customHeight="1">
      <c r="A299" s="450" t="s">
        <v>539</v>
      </c>
      <c r="B299" s="451"/>
      <c r="C299" s="451"/>
      <c r="D299" s="451"/>
      <c r="E299" s="567"/>
      <c r="F299" s="94">
        <f>ROUND('прайс 2015 розница'!F299*СРЕД%,0.1)</f>
        <v>64</v>
      </c>
      <c r="G299" s="95">
        <f>ROUND('прайс 2015 розница'!G299*СРЕД%,0.1)</f>
        <v>178</v>
      </c>
      <c r="H299" s="132">
        <f t="shared" si="14"/>
        <v>3.204</v>
      </c>
      <c r="I299" s="102"/>
      <c r="J299" s="102"/>
      <c r="K299" s="141" t="s">
        <v>539</v>
      </c>
      <c r="L299" s="498"/>
      <c r="M299" s="378"/>
      <c r="N299" s="379"/>
      <c r="O299" s="379"/>
      <c r="P299" s="9"/>
      <c r="Q299" s="35">
        <f t="shared" si="15"/>
        <v>0</v>
      </c>
      <c r="R299" s="89"/>
      <c r="S299" s="89"/>
      <c r="T299" s="89"/>
    </row>
    <row r="300" spans="1:20" s="83" customFormat="1" ht="19.5" customHeight="1">
      <c r="A300" s="450" t="s">
        <v>540</v>
      </c>
      <c r="B300" s="451"/>
      <c r="C300" s="451"/>
      <c r="D300" s="451"/>
      <c r="E300" s="567"/>
      <c r="F300" s="94">
        <f>ROUND('прайс 2015 розница'!F300*СРЕД%,0.1)</f>
        <v>64</v>
      </c>
      <c r="G300" s="95">
        <f>ROUND('прайс 2015 розница'!G300*СРЕД%,0.1)</f>
        <v>178</v>
      </c>
      <c r="H300" s="132">
        <f t="shared" si="14"/>
        <v>3.204</v>
      </c>
      <c r="I300" s="102"/>
      <c r="J300" s="102"/>
      <c r="K300" s="141" t="s">
        <v>540</v>
      </c>
      <c r="L300" s="498"/>
      <c r="M300" s="378"/>
      <c r="N300" s="379"/>
      <c r="O300" s="379"/>
      <c r="P300" s="9"/>
      <c r="Q300" s="35">
        <f>SUM(+F300*L300+G300*N300+(H300*P300-IF(AND(51&lt;=P300,P300&lt;100),P300*H300*1%,IF(AND(100&lt;=P300,P300&lt;300),P300*H300*4%,IF(AND(300&lt;=P300,P300&lt;500),P300*H300*8%,IF(AND(500&lt;=P300,P300&lt;1000),P300*H300*10%,IF(P300&gt;=1000,P300*H300*15%,0)))))))</f>
        <v>0</v>
      </c>
      <c r="R300" s="89"/>
      <c r="S300" s="89"/>
      <c r="T300" s="89"/>
    </row>
    <row r="301" spans="1:20" s="83" customFormat="1" ht="19.5" customHeight="1" thickBot="1">
      <c r="A301" s="459" t="s">
        <v>568</v>
      </c>
      <c r="B301" s="460"/>
      <c r="C301" s="460"/>
      <c r="D301" s="460"/>
      <c r="E301" s="570"/>
      <c r="F301" s="143">
        <f>ROUND('прайс 2015 розница'!F301*СРЕД%,0.1)</f>
        <v>82</v>
      </c>
      <c r="G301" s="207">
        <f>ROUND('прайс 2015 розница'!G301*СРЕД%,0.1)</f>
        <v>231</v>
      </c>
      <c r="H301" s="135">
        <f t="shared" si="14"/>
        <v>4.158</v>
      </c>
      <c r="I301" s="102"/>
      <c r="J301" s="102"/>
      <c r="K301" s="169" t="s">
        <v>568</v>
      </c>
      <c r="L301" s="507"/>
      <c r="M301" s="508"/>
      <c r="N301" s="540"/>
      <c r="O301" s="540"/>
      <c r="P301" s="14"/>
      <c r="Q301" s="35">
        <f t="shared" si="15"/>
        <v>0</v>
      </c>
      <c r="R301" s="89"/>
      <c r="S301" s="89"/>
      <c r="T301" s="89"/>
    </row>
    <row r="302" spans="1:18" s="83" customFormat="1" ht="19.5" customHeight="1" thickBot="1">
      <c r="A302" s="283" t="s">
        <v>574</v>
      </c>
      <c r="B302" s="284"/>
      <c r="C302" s="284"/>
      <c r="D302" s="284"/>
      <c r="E302" s="284"/>
      <c r="F302" s="284"/>
      <c r="G302" s="284"/>
      <c r="H302" s="284"/>
      <c r="I302" s="285" t="s">
        <v>296</v>
      </c>
      <c r="J302" s="286"/>
      <c r="K302" s="408" t="s">
        <v>293</v>
      </c>
      <c r="L302" s="409"/>
      <c r="M302" s="409"/>
      <c r="N302" s="409"/>
      <c r="O302" s="409"/>
      <c r="P302" s="409"/>
      <c r="Q302" s="410"/>
      <c r="R302" s="71"/>
    </row>
    <row r="303" spans="1:18" s="83" customFormat="1" ht="13.5" customHeight="1" thickBot="1">
      <c r="A303" s="281" t="s">
        <v>21</v>
      </c>
      <c r="B303" s="282"/>
      <c r="C303" s="282"/>
      <c r="D303" s="542" t="s">
        <v>289</v>
      </c>
      <c r="E303" s="543"/>
      <c r="F303" s="421" t="s">
        <v>282</v>
      </c>
      <c r="G303" s="546" t="s">
        <v>283</v>
      </c>
      <c r="H303" s="548" t="s">
        <v>284</v>
      </c>
      <c r="I303" s="287"/>
      <c r="J303" s="288"/>
      <c r="K303" s="317"/>
      <c r="L303" s="411"/>
      <c r="M303" s="411"/>
      <c r="N303" s="411"/>
      <c r="O303" s="411"/>
      <c r="P303" s="411"/>
      <c r="Q303" s="412"/>
      <c r="R303" s="71"/>
    </row>
    <row r="304" spans="1:18" s="83" customFormat="1" ht="13.5" customHeight="1" thickBot="1">
      <c r="A304" s="283"/>
      <c r="B304" s="284"/>
      <c r="C304" s="284"/>
      <c r="D304" s="544"/>
      <c r="E304" s="545"/>
      <c r="F304" s="424"/>
      <c r="G304" s="547"/>
      <c r="H304" s="549"/>
      <c r="I304" s="287"/>
      <c r="J304" s="288"/>
      <c r="K304" s="435" t="s">
        <v>21</v>
      </c>
      <c r="L304" s="475" t="s">
        <v>152</v>
      </c>
      <c r="M304" s="476"/>
      <c r="N304" s="476"/>
      <c r="O304" s="476"/>
      <c r="P304" s="477"/>
      <c r="Q304" s="435" t="s">
        <v>65</v>
      </c>
      <c r="R304" s="71"/>
    </row>
    <row r="305" spans="1:18" s="83" customFormat="1" ht="26.25" thickBot="1">
      <c r="A305" s="283"/>
      <c r="B305" s="284"/>
      <c r="C305" s="284"/>
      <c r="D305" s="544"/>
      <c r="E305" s="545"/>
      <c r="F305" s="424"/>
      <c r="G305" s="547"/>
      <c r="H305" s="549"/>
      <c r="I305" s="287"/>
      <c r="J305" s="288"/>
      <c r="K305" s="436"/>
      <c r="L305" s="428">
        <v>10</v>
      </c>
      <c r="M305" s="430"/>
      <c r="N305" s="428">
        <v>50</v>
      </c>
      <c r="O305" s="430"/>
      <c r="P305" s="168" t="s">
        <v>292</v>
      </c>
      <c r="Q305" s="436"/>
      <c r="R305" s="71"/>
    </row>
    <row r="306" spans="1:18" s="83" customFormat="1" ht="15" thickBot="1">
      <c r="A306" s="550" t="s">
        <v>288</v>
      </c>
      <c r="B306" s="551"/>
      <c r="C306" s="551"/>
      <c r="D306" s="551"/>
      <c r="E306" s="551"/>
      <c r="F306" s="551"/>
      <c r="G306" s="551"/>
      <c r="H306" s="552"/>
      <c r="I306" s="287"/>
      <c r="J306" s="288"/>
      <c r="K306" s="529" t="s">
        <v>288</v>
      </c>
      <c r="L306" s="530"/>
      <c r="M306" s="530"/>
      <c r="N306" s="530"/>
      <c r="O306" s="530"/>
      <c r="P306" s="530"/>
      <c r="Q306" s="531"/>
      <c r="R306" s="171"/>
    </row>
    <row r="307" spans="1:20" s="83" customFormat="1" ht="15.75" thickBot="1">
      <c r="A307" s="368" t="s">
        <v>290</v>
      </c>
      <c r="B307" s="369"/>
      <c r="C307" s="437"/>
      <c r="D307" s="553"/>
      <c r="E307" s="554"/>
      <c r="F307" s="203">
        <f>ROUND('прайс 2015 розница'!F307*СРЕД%,0.1)</f>
        <v>43</v>
      </c>
      <c r="G307" s="204">
        <f>ROUND('прайс 2015 розница'!G307*СРЕД%,0.1)</f>
        <v>170</v>
      </c>
      <c r="H307" s="131">
        <f>G307/50</f>
        <v>3.4</v>
      </c>
      <c r="I307" s="290"/>
      <c r="J307" s="291"/>
      <c r="K307" s="186" t="s">
        <v>290</v>
      </c>
      <c r="L307" s="371"/>
      <c r="M307" s="372"/>
      <c r="N307" s="373"/>
      <c r="O307" s="373"/>
      <c r="P307" s="15"/>
      <c r="Q307" s="17">
        <f>SUM(+F307*L307+G307*N307+(H307*P307-IF(AND(51&lt;=P307,P307&lt;100),P307*H307*1%,IF(AND(100&lt;=P307,P307&lt;300),P307*H307*4%,IF(AND(300&lt;=P307,P307&lt;500),P307*H307*8%,IF(AND(500&lt;=P307,P307&lt;1000),P307*H307*10%,IF(P307&gt;=1000,P307*H307*15%,0)))))))</f>
        <v>0</v>
      </c>
      <c r="R307" s="89"/>
      <c r="S307" s="89"/>
      <c r="T307" s="89"/>
    </row>
    <row r="308" spans="1:20" s="83" customFormat="1" ht="15.75" thickBot="1">
      <c r="A308" s="383" t="s">
        <v>291</v>
      </c>
      <c r="B308" s="384"/>
      <c r="C308" s="455"/>
      <c r="D308" s="553"/>
      <c r="E308" s="554"/>
      <c r="F308" s="143">
        <f>ROUND('прайс 2015 розница'!F308*СРЕД%,0.1)</f>
        <v>43</v>
      </c>
      <c r="G308" s="207">
        <f>ROUND('прайс 2015 розница'!G308*СРЕД%,0.1)</f>
        <v>170</v>
      </c>
      <c r="H308" s="135">
        <f>G308/50</f>
        <v>3.4</v>
      </c>
      <c r="I308" s="102"/>
      <c r="J308" s="102"/>
      <c r="K308" s="187" t="s">
        <v>291</v>
      </c>
      <c r="L308" s="555"/>
      <c r="M308" s="556"/>
      <c r="N308" s="557"/>
      <c r="O308" s="557"/>
      <c r="P308" s="16"/>
      <c r="Q308" s="22">
        <f>SUM(+F308*L308+G308*N308+(H308*P308-IF(AND(51&lt;=P308,P308&lt;100),P308*H308*1%,IF(AND(100&lt;=P308,P308&lt;300),P308*H308*4%,IF(AND(300&lt;=P308,P308&lt;500),P308*H308*8%,IF(AND(500&lt;=P308,P308&lt;1000),P308*H308*10%,IF(P308&gt;=1000,P308*H308*15%,0)))))))</f>
        <v>0</v>
      </c>
      <c r="R308" s="89"/>
      <c r="S308" s="89"/>
      <c r="T308" s="89"/>
    </row>
    <row r="309" spans="1:20" s="83" customFormat="1" ht="15" thickBot="1">
      <c r="A309" s="480" t="s">
        <v>280</v>
      </c>
      <c r="B309" s="481"/>
      <c r="C309" s="481"/>
      <c r="D309" s="481"/>
      <c r="E309" s="481"/>
      <c r="F309" s="481"/>
      <c r="G309" s="481"/>
      <c r="H309" s="558"/>
      <c r="I309" s="102"/>
      <c r="J309" s="102"/>
      <c r="K309" s="529" t="s">
        <v>280</v>
      </c>
      <c r="L309" s="530"/>
      <c r="M309" s="530"/>
      <c r="N309" s="530"/>
      <c r="O309" s="530"/>
      <c r="P309" s="530"/>
      <c r="Q309" s="531"/>
      <c r="R309" s="89"/>
      <c r="S309" s="89"/>
      <c r="T309" s="89"/>
    </row>
    <row r="310" spans="1:20" s="83" customFormat="1" ht="15">
      <c r="A310" s="368" t="s">
        <v>279</v>
      </c>
      <c r="B310" s="369"/>
      <c r="C310" s="437"/>
      <c r="D310" s="559"/>
      <c r="E310" s="560"/>
      <c r="F310" s="203">
        <f>ROUND('прайс 2015 розница'!F310*СРЕД%,0.1)</f>
        <v>43</v>
      </c>
      <c r="G310" s="204">
        <f>ROUND('прайс 2015 розница'!G310*СРЕД%,0.1)</f>
        <v>170</v>
      </c>
      <c r="H310" s="131">
        <f>G310/50</f>
        <v>3.4</v>
      </c>
      <c r="I310" s="102"/>
      <c r="J310" s="102"/>
      <c r="K310" s="186" t="s">
        <v>279</v>
      </c>
      <c r="L310" s="371"/>
      <c r="M310" s="372"/>
      <c r="N310" s="373"/>
      <c r="O310" s="373"/>
      <c r="P310" s="15"/>
      <c r="Q310" s="17">
        <f>SUM(+F310*L310+G310*N310+(H310*P310-IF(AND(51&lt;=P310,P310&lt;100),P310*H310*1%,IF(AND(100&lt;=P310,P310&lt;300),P310*H310*4%,IF(AND(300&lt;=P310,P310&lt;500),P310*H310*8%,IF(AND(500&lt;=P310,P310&lt;1000),P310*H310*10%,IF(P310&gt;=1000,P310*H310*15%,0)))))))</f>
        <v>0</v>
      </c>
      <c r="R310" s="89"/>
      <c r="S310" s="89"/>
      <c r="T310" s="89"/>
    </row>
    <row r="311" spans="1:20" s="83" customFormat="1" ht="15">
      <c r="A311" s="374" t="s">
        <v>281</v>
      </c>
      <c r="B311" s="375"/>
      <c r="C311" s="446"/>
      <c r="D311" s="553"/>
      <c r="E311" s="554"/>
      <c r="F311" s="94">
        <f>ROUND('прайс 2015 розница'!F311*СРЕД%,0.1)</f>
        <v>43</v>
      </c>
      <c r="G311" s="95">
        <f>ROUND('прайс 2015 розница'!G311*СРЕД%,0.1)</f>
        <v>170</v>
      </c>
      <c r="H311" s="132">
        <f>G311/50</f>
        <v>3.4</v>
      </c>
      <c r="I311" s="102"/>
      <c r="J311" s="102"/>
      <c r="K311" s="188" t="s">
        <v>281</v>
      </c>
      <c r="L311" s="377"/>
      <c r="M311" s="378"/>
      <c r="N311" s="379"/>
      <c r="O311" s="379"/>
      <c r="P311" s="9"/>
      <c r="Q311" s="17">
        <f>SUM(+F311*L311+G311*N311+(H311*P311-IF(AND(51&lt;=P311,P311&lt;100),P311*H311*1%,IF(AND(100&lt;=P311,P311&lt;300),P311*H311*4%,IF(AND(300&lt;=P311,P311&lt;500),P311*H311*8%,IF(AND(500&lt;=P311,P311&lt;1000),P311*H311*10%,IF(P311&gt;=1000,P311*H311*15%,0)))))))</f>
        <v>0</v>
      </c>
      <c r="R311" s="89"/>
      <c r="S311" s="89"/>
      <c r="T311" s="89"/>
    </row>
    <row r="312" spans="1:20" s="83" customFormat="1" ht="15">
      <c r="A312" s="374" t="s">
        <v>285</v>
      </c>
      <c r="B312" s="375"/>
      <c r="C312" s="446"/>
      <c r="D312" s="553"/>
      <c r="E312" s="554"/>
      <c r="F312" s="94">
        <f>ROUND('прайс 2015 розница'!F312*СРЕД%,0.1)</f>
        <v>43</v>
      </c>
      <c r="G312" s="95">
        <f>ROUND('прайс 2015 розница'!G312*СРЕД%,0.1)</f>
        <v>170</v>
      </c>
      <c r="H312" s="132">
        <f>G312/50</f>
        <v>3.4</v>
      </c>
      <c r="I312" s="102"/>
      <c r="J312" s="102"/>
      <c r="K312" s="188" t="s">
        <v>285</v>
      </c>
      <c r="L312" s="377"/>
      <c r="M312" s="378"/>
      <c r="N312" s="379"/>
      <c r="O312" s="379"/>
      <c r="P312" s="9"/>
      <c r="Q312" s="17">
        <f>SUM(+F312*L312+G312*N312+(H312*P312-IF(AND(51&lt;=P312,P312&lt;100),P312*H312*1%,IF(AND(100&lt;=P312,P312&lt;300),P312*H312*4%,IF(AND(300&lt;=P312,P312&lt;500),P312*H312*8%,IF(AND(500&lt;=P312,P312&lt;1000),P312*H312*10%,IF(P312&gt;=1000,P312*H312*15%,0)))))))</f>
        <v>0</v>
      </c>
      <c r="R312" s="89"/>
      <c r="S312" s="89"/>
      <c r="T312" s="89"/>
    </row>
    <row r="313" spans="1:20" s="83" customFormat="1" ht="15">
      <c r="A313" s="374" t="s">
        <v>286</v>
      </c>
      <c r="B313" s="375"/>
      <c r="C313" s="446"/>
      <c r="D313" s="553"/>
      <c r="E313" s="554"/>
      <c r="F313" s="94">
        <f>ROUND('прайс 2015 розница'!F313*СРЕД%,0.1)</f>
        <v>48</v>
      </c>
      <c r="G313" s="95">
        <f>ROUND('прайс 2015 розница'!G313*СРЕД%,0.1)</f>
        <v>192</v>
      </c>
      <c r="H313" s="132">
        <f>G313/50</f>
        <v>3.84</v>
      </c>
      <c r="I313" s="102"/>
      <c r="J313" s="102"/>
      <c r="K313" s="188" t="s">
        <v>286</v>
      </c>
      <c r="L313" s="377"/>
      <c r="M313" s="378"/>
      <c r="N313" s="379"/>
      <c r="O313" s="379"/>
      <c r="P313" s="9"/>
      <c r="Q313" s="17">
        <f>SUM(+F313*L313+G313*N313+(H313*P313-IF(AND(51&lt;=P313,P313&lt;100),P313*H313*1%,IF(AND(100&lt;=P313,P313&lt;300),P313*H313*4%,IF(AND(300&lt;=P313,P313&lt;500),P313*H313*8%,IF(AND(500&lt;=P313,P313&lt;1000),P313*H313*10%,IF(P313&gt;=1000,P313*H313*15%,0)))))))</f>
        <v>0</v>
      </c>
      <c r="R313" s="89"/>
      <c r="S313" s="89"/>
      <c r="T313" s="89"/>
    </row>
    <row r="314" spans="1:20" s="83" customFormat="1" ht="15.75" thickBot="1">
      <c r="A314" s="383" t="s">
        <v>287</v>
      </c>
      <c r="B314" s="384"/>
      <c r="C314" s="455"/>
      <c r="D314" s="561"/>
      <c r="E314" s="562"/>
      <c r="F314" s="143">
        <f>ROUND('прайс 2015 розница'!F314*СРЕД%,0.1)</f>
        <v>64</v>
      </c>
      <c r="G314" s="207">
        <f>ROUND('прайс 2015 розница'!G314*СРЕД%,0.1)</f>
        <v>284</v>
      </c>
      <c r="H314" s="135">
        <f>G314/50</f>
        <v>5.68</v>
      </c>
      <c r="I314" s="102"/>
      <c r="J314" s="102"/>
      <c r="K314" s="188" t="s">
        <v>287</v>
      </c>
      <c r="L314" s="377"/>
      <c r="M314" s="378"/>
      <c r="N314" s="379"/>
      <c r="O314" s="379"/>
      <c r="P314" s="9"/>
      <c r="Q314" s="17">
        <f>SUM(+F314*L314+G314*N314+(H314*P314-IF(AND(51&lt;=P314,P314&lt;100),P314*H314*1%,IF(AND(100&lt;=P314,P314&lt;300),P314*H314*4%,IF(AND(300&lt;=P314,P314&lt;500),P314*H314*8%,IF(AND(500&lt;=P314,P314&lt;1000),P314*H314*10%,IF(P314&gt;=1000,P314*H314*15%,0)))))))</f>
        <v>0</v>
      </c>
      <c r="R314" s="89"/>
      <c r="S314" s="89"/>
      <c r="T314" s="89"/>
    </row>
    <row r="315" spans="1:18" s="83" customFormat="1" ht="19.5" customHeight="1" thickBot="1">
      <c r="A315" s="335" t="s">
        <v>573</v>
      </c>
      <c r="B315" s="336"/>
      <c r="C315" s="336"/>
      <c r="D315" s="336"/>
      <c r="E315" s="336"/>
      <c r="F315" s="336"/>
      <c r="G315" s="336"/>
      <c r="H315" s="407"/>
      <c r="I315" s="102"/>
      <c r="J315" s="102"/>
      <c r="K315" s="408" t="s">
        <v>464</v>
      </c>
      <c r="L315" s="409"/>
      <c r="M315" s="409"/>
      <c r="N315" s="409"/>
      <c r="O315" s="409"/>
      <c r="P315" s="409"/>
      <c r="Q315" s="410"/>
      <c r="R315" s="71"/>
    </row>
    <row r="316" spans="1:18" s="83" customFormat="1" ht="12.75" customHeight="1" thickBot="1">
      <c r="A316" s="281" t="s">
        <v>21</v>
      </c>
      <c r="B316" s="413"/>
      <c r="C316" s="413"/>
      <c r="D316" s="413"/>
      <c r="E316" s="414"/>
      <c r="F316" s="419" t="s">
        <v>312</v>
      </c>
      <c r="G316" s="420"/>
      <c r="H316" s="421"/>
      <c r="I316" s="102"/>
      <c r="J316" s="102"/>
      <c r="K316" s="317"/>
      <c r="L316" s="411"/>
      <c r="M316" s="411"/>
      <c r="N316" s="411"/>
      <c r="O316" s="411"/>
      <c r="P316" s="411"/>
      <c r="Q316" s="412"/>
      <c r="R316" s="71"/>
    </row>
    <row r="317" spans="1:18" s="83" customFormat="1" ht="13.5" customHeight="1">
      <c r="A317" s="415"/>
      <c r="B317" s="416"/>
      <c r="C317" s="416"/>
      <c r="D317" s="416"/>
      <c r="E317" s="417"/>
      <c r="F317" s="422"/>
      <c r="G317" s="423"/>
      <c r="H317" s="424"/>
      <c r="I317" s="102"/>
      <c r="J317" s="102"/>
      <c r="K317" s="425" t="s">
        <v>21</v>
      </c>
      <c r="L317" s="426"/>
      <c r="M317" s="426"/>
      <c r="N317" s="427"/>
      <c r="O317" s="431" t="s">
        <v>349</v>
      </c>
      <c r="P317" s="432"/>
      <c r="Q317" s="435" t="s">
        <v>65</v>
      </c>
      <c r="R317" s="71"/>
    </row>
    <row r="318" spans="1:18" s="83" customFormat="1" ht="12.75" customHeight="1" thickBot="1">
      <c r="A318" s="415"/>
      <c r="B318" s="418"/>
      <c r="C318" s="418"/>
      <c r="D318" s="418"/>
      <c r="E318" s="417"/>
      <c r="F318" s="422"/>
      <c r="G318" s="423"/>
      <c r="H318" s="424"/>
      <c r="I318" s="102"/>
      <c r="J318" s="102"/>
      <c r="K318" s="428"/>
      <c r="L318" s="429"/>
      <c r="M318" s="429"/>
      <c r="N318" s="430"/>
      <c r="O318" s="433"/>
      <c r="P318" s="434"/>
      <c r="Q318" s="436"/>
      <c r="R318" s="71"/>
    </row>
    <row r="319" spans="1:18" s="83" customFormat="1" ht="19.5" customHeight="1">
      <c r="A319" s="368" t="s">
        <v>441</v>
      </c>
      <c r="B319" s="369"/>
      <c r="C319" s="369"/>
      <c r="D319" s="369"/>
      <c r="E319" s="370"/>
      <c r="F319" s="563">
        <f>ROUND('прайс 2015 розница'!F319*СРЕД%,0.1)</f>
        <v>239</v>
      </c>
      <c r="G319" s="439"/>
      <c r="H319" s="440"/>
      <c r="I319" s="102"/>
      <c r="J319" s="102"/>
      <c r="K319" s="441" t="s">
        <v>441</v>
      </c>
      <c r="L319" s="442"/>
      <c r="M319" s="442"/>
      <c r="N319" s="564"/>
      <c r="O319" s="444"/>
      <c r="P319" s="565"/>
      <c r="Q319" s="18">
        <f>F319*O319</f>
        <v>0</v>
      </c>
      <c r="R319" s="89"/>
    </row>
    <row r="320" spans="1:18" s="83" customFormat="1" ht="19.5" customHeight="1">
      <c r="A320" s="374" t="s">
        <v>442</v>
      </c>
      <c r="B320" s="375"/>
      <c r="C320" s="375"/>
      <c r="D320" s="375"/>
      <c r="E320" s="376"/>
      <c r="F320" s="566">
        <f>ROUND('прайс 2015 розница'!F320*СРЕД%,0.1)</f>
        <v>66</v>
      </c>
      <c r="G320" s="448"/>
      <c r="H320" s="449"/>
      <c r="I320" s="102"/>
      <c r="J320" s="102"/>
      <c r="K320" s="450" t="s">
        <v>442</v>
      </c>
      <c r="L320" s="451"/>
      <c r="M320" s="451"/>
      <c r="N320" s="567"/>
      <c r="O320" s="453"/>
      <c r="P320" s="568"/>
      <c r="Q320" s="23">
        <f aca="true" t="shared" si="16" ref="Q320:Q341">F320*O320</f>
        <v>0</v>
      </c>
      <c r="R320" s="89"/>
    </row>
    <row r="321" spans="1:18" s="83" customFormat="1" ht="19.5" customHeight="1">
      <c r="A321" s="374" t="s">
        <v>443</v>
      </c>
      <c r="B321" s="375"/>
      <c r="C321" s="375"/>
      <c r="D321" s="375"/>
      <c r="E321" s="376"/>
      <c r="F321" s="566">
        <f>ROUND('прайс 2015 розница'!F321*СРЕД%,0.1)</f>
        <v>256</v>
      </c>
      <c r="G321" s="448"/>
      <c r="H321" s="449"/>
      <c r="I321" s="102"/>
      <c r="J321" s="102"/>
      <c r="K321" s="450" t="s">
        <v>443</v>
      </c>
      <c r="L321" s="451"/>
      <c r="M321" s="451"/>
      <c r="N321" s="567"/>
      <c r="O321" s="453"/>
      <c r="P321" s="568"/>
      <c r="Q321" s="23">
        <f t="shared" si="16"/>
        <v>0</v>
      </c>
      <c r="R321" s="89"/>
    </row>
    <row r="322" spans="1:18" s="83" customFormat="1" ht="19.5" customHeight="1">
      <c r="A322" s="374" t="s">
        <v>444</v>
      </c>
      <c r="B322" s="375"/>
      <c r="C322" s="375"/>
      <c r="D322" s="375"/>
      <c r="E322" s="376"/>
      <c r="F322" s="566">
        <f>ROUND('прайс 2015 розница'!F322*СРЕД%,0.1)</f>
        <v>147</v>
      </c>
      <c r="G322" s="448"/>
      <c r="H322" s="449"/>
      <c r="I322" s="102"/>
      <c r="J322" s="102"/>
      <c r="K322" s="450" t="s">
        <v>444</v>
      </c>
      <c r="L322" s="451"/>
      <c r="M322" s="451"/>
      <c r="N322" s="567"/>
      <c r="O322" s="453"/>
      <c r="P322" s="568"/>
      <c r="Q322" s="23">
        <f t="shared" si="16"/>
        <v>0</v>
      </c>
      <c r="R322" s="89"/>
    </row>
    <row r="323" spans="1:18" s="83" customFormat="1" ht="19.5" customHeight="1">
      <c r="A323" s="374" t="s">
        <v>445</v>
      </c>
      <c r="B323" s="375"/>
      <c r="C323" s="375"/>
      <c r="D323" s="375"/>
      <c r="E323" s="376"/>
      <c r="F323" s="566">
        <f>ROUND('прайс 2015 розница'!F323*СРЕД%,0.1)</f>
        <v>117</v>
      </c>
      <c r="G323" s="448"/>
      <c r="H323" s="449"/>
      <c r="I323" s="102"/>
      <c r="J323" s="102"/>
      <c r="K323" s="450" t="s">
        <v>445</v>
      </c>
      <c r="L323" s="451"/>
      <c r="M323" s="451"/>
      <c r="N323" s="567"/>
      <c r="O323" s="453"/>
      <c r="P323" s="568"/>
      <c r="Q323" s="23">
        <f t="shared" si="16"/>
        <v>0</v>
      </c>
      <c r="R323" s="89"/>
    </row>
    <row r="324" spans="1:18" s="83" customFormat="1" ht="19.5" customHeight="1">
      <c r="A324" s="374" t="s">
        <v>446</v>
      </c>
      <c r="B324" s="375"/>
      <c r="C324" s="375"/>
      <c r="D324" s="375"/>
      <c r="E324" s="376"/>
      <c r="F324" s="566">
        <f>ROUND('прайс 2015 розница'!F324*СРЕД%,0.1)</f>
        <v>153</v>
      </c>
      <c r="G324" s="448"/>
      <c r="H324" s="449"/>
      <c r="I324" s="102"/>
      <c r="J324" s="102"/>
      <c r="K324" s="450" t="s">
        <v>446</v>
      </c>
      <c r="L324" s="451"/>
      <c r="M324" s="451"/>
      <c r="N324" s="567"/>
      <c r="O324" s="453"/>
      <c r="P324" s="568"/>
      <c r="Q324" s="23">
        <f t="shared" si="16"/>
        <v>0</v>
      </c>
      <c r="R324" s="89"/>
    </row>
    <row r="325" spans="1:18" s="83" customFormat="1" ht="19.5" customHeight="1">
      <c r="A325" s="374" t="s">
        <v>447</v>
      </c>
      <c r="B325" s="375"/>
      <c r="C325" s="375"/>
      <c r="D325" s="375"/>
      <c r="E325" s="376"/>
      <c r="F325" s="566">
        <f>ROUND('прайс 2015 розница'!F325*СРЕД%,0.1)</f>
        <v>160</v>
      </c>
      <c r="G325" s="448"/>
      <c r="H325" s="449"/>
      <c r="I325" s="102"/>
      <c r="J325" s="102"/>
      <c r="K325" s="450" t="s">
        <v>447</v>
      </c>
      <c r="L325" s="451"/>
      <c r="M325" s="451"/>
      <c r="N325" s="567"/>
      <c r="O325" s="453"/>
      <c r="P325" s="568"/>
      <c r="Q325" s="23">
        <f t="shared" si="16"/>
        <v>0</v>
      </c>
      <c r="R325" s="89"/>
    </row>
    <row r="326" spans="1:18" s="83" customFormat="1" ht="19.5" customHeight="1">
      <c r="A326" s="374" t="s">
        <v>448</v>
      </c>
      <c r="B326" s="375"/>
      <c r="C326" s="375"/>
      <c r="D326" s="375"/>
      <c r="E326" s="376"/>
      <c r="F326" s="566">
        <f>ROUND('прайс 2015 розница'!F326*СРЕД%,0.1)</f>
        <v>164</v>
      </c>
      <c r="G326" s="448"/>
      <c r="H326" s="449"/>
      <c r="I326" s="102"/>
      <c r="J326" s="102"/>
      <c r="K326" s="450" t="s">
        <v>448</v>
      </c>
      <c r="L326" s="451"/>
      <c r="M326" s="451"/>
      <c r="N326" s="567"/>
      <c r="O326" s="453"/>
      <c r="P326" s="568"/>
      <c r="Q326" s="23">
        <f t="shared" si="16"/>
        <v>0</v>
      </c>
      <c r="R326" s="89"/>
    </row>
    <row r="327" spans="1:18" s="83" customFormat="1" ht="19.5" customHeight="1">
      <c r="A327" s="374" t="s">
        <v>449</v>
      </c>
      <c r="B327" s="375"/>
      <c r="C327" s="375"/>
      <c r="D327" s="375"/>
      <c r="E327" s="376"/>
      <c r="F327" s="566">
        <f>ROUND('прайс 2015 розница'!F327*СРЕД%,0.1)</f>
        <v>164</v>
      </c>
      <c r="G327" s="448"/>
      <c r="H327" s="449"/>
      <c r="I327" s="102"/>
      <c r="J327" s="102"/>
      <c r="K327" s="450" t="s">
        <v>449</v>
      </c>
      <c r="L327" s="451"/>
      <c r="M327" s="451"/>
      <c r="N327" s="567"/>
      <c r="O327" s="453"/>
      <c r="P327" s="568"/>
      <c r="Q327" s="23">
        <f t="shared" si="16"/>
        <v>0</v>
      </c>
      <c r="R327" s="89"/>
    </row>
    <row r="328" spans="1:18" s="83" customFormat="1" ht="19.5" customHeight="1">
      <c r="A328" s="374" t="s">
        <v>450</v>
      </c>
      <c r="B328" s="375"/>
      <c r="C328" s="375"/>
      <c r="D328" s="375"/>
      <c r="E328" s="376"/>
      <c r="F328" s="566">
        <f>ROUND('прайс 2015 розница'!F328*СРЕД%,0.1)</f>
        <v>160</v>
      </c>
      <c r="G328" s="448"/>
      <c r="H328" s="449"/>
      <c r="I328" s="102"/>
      <c r="J328" s="102"/>
      <c r="K328" s="450" t="s">
        <v>450</v>
      </c>
      <c r="L328" s="451"/>
      <c r="M328" s="451"/>
      <c r="N328" s="567"/>
      <c r="O328" s="453"/>
      <c r="P328" s="568"/>
      <c r="Q328" s="23">
        <f t="shared" si="16"/>
        <v>0</v>
      </c>
      <c r="R328" s="89"/>
    </row>
    <row r="329" spans="1:18" s="83" customFormat="1" ht="19.5" customHeight="1">
      <c r="A329" s="374" t="s">
        <v>451</v>
      </c>
      <c r="B329" s="375"/>
      <c r="C329" s="375"/>
      <c r="D329" s="375"/>
      <c r="E329" s="376"/>
      <c r="F329" s="566">
        <f>ROUND('прайс 2015 розница'!F329*СРЕД%,0.1)</f>
        <v>117</v>
      </c>
      <c r="G329" s="448"/>
      <c r="H329" s="449"/>
      <c r="I329" s="102"/>
      <c r="J329" s="102"/>
      <c r="K329" s="450" t="s">
        <v>451</v>
      </c>
      <c r="L329" s="451"/>
      <c r="M329" s="451"/>
      <c r="N329" s="567"/>
      <c r="O329" s="453"/>
      <c r="P329" s="568"/>
      <c r="Q329" s="23">
        <f t="shared" si="16"/>
        <v>0</v>
      </c>
      <c r="R329" s="89"/>
    </row>
    <row r="330" spans="1:18" s="83" customFormat="1" ht="19.5" customHeight="1">
      <c r="A330" s="374" t="s">
        <v>452</v>
      </c>
      <c r="B330" s="375"/>
      <c r="C330" s="375"/>
      <c r="D330" s="375"/>
      <c r="E330" s="376"/>
      <c r="F330" s="566">
        <f>ROUND('прайс 2015 розница'!F330*СРЕД%,0.1)</f>
        <v>53</v>
      </c>
      <c r="G330" s="448"/>
      <c r="H330" s="449"/>
      <c r="I330" s="102"/>
      <c r="J330" s="102"/>
      <c r="K330" s="450" t="s">
        <v>452</v>
      </c>
      <c r="L330" s="451"/>
      <c r="M330" s="451"/>
      <c r="N330" s="567"/>
      <c r="O330" s="453"/>
      <c r="P330" s="568"/>
      <c r="Q330" s="23">
        <f t="shared" si="16"/>
        <v>0</v>
      </c>
      <c r="R330" s="89"/>
    </row>
    <row r="331" spans="1:18" s="83" customFormat="1" ht="19.5" customHeight="1">
      <c r="A331" s="374" t="s">
        <v>453</v>
      </c>
      <c r="B331" s="375"/>
      <c r="C331" s="375"/>
      <c r="D331" s="375"/>
      <c r="E331" s="376"/>
      <c r="F331" s="566">
        <f>ROUND('прайс 2015 розница'!F331*СРЕД%,0.1)</f>
        <v>134</v>
      </c>
      <c r="G331" s="448"/>
      <c r="H331" s="449"/>
      <c r="I331" s="102"/>
      <c r="J331" s="102"/>
      <c r="K331" s="450" t="s">
        <v>453</v>
      </c>
      <c r="L331" s="451"/>
      <c r="M331" s="451"/>
      <c r="N331" s="567"/>
      <c r="O331" s="453"/>
      <c r="P331" s="568"/>
      <c r="Q331" s="23">
        <f t="shared" si="16"/>
        <v>0</v>
      </c>
      <c r="R331" s="89"/>
    </row>
    <row r="332" spans="1:18" s="83" customFormat="1" ht="19.5" customHeight="1">
      <c r="A332" s="374" t="s">
        <v>454</v>
      </c>
      <c r="B332" s="375"/>
      <c r="C332" s="375"/>
      <c r="D332" s="375"/>
      <c r="E332" s="376"/>
      <c r="F332" s="566">
        <f>ROUND('прайс 2015 розница'!F332*СРЕД%,0.1)</f>
        <v>83</v>
      </c>
      <c r="G332" s="448"/>
      <c r="H332" s="449"/>
      <c r="I332" s="102"/>
      <c r="J332" s="102"/>
      <c r="K332" s="450" t="s">
        <v>454</v>
      </c>
      <c r="L332" s="451"/>
      <c r="M332" s="451"/>
      <c r="N332" s="567"/>
      <c r="O332" s="453"/>
      <c r="P332" s="568"/>
      <c r="Q332" s="23">
        <f t="shared" si="16"/>
        <v>0</v>
      </c>
      <c r="R332" s="89"/>
    </row>
    <row r="333" spans="1:18" s="83" customFormat="1" ht="19.5" customHeight="1">
      <c r="A333" s="374" t="s">
        <v>455</v>
      </c>
      <c r="B333" s="375"/>
      <c r="C333" s="375"/>
      <c r="D333" s="375"/>
      <c r="E333" s="376"/>
      <c r="F333" s="566">
        <f>ROUND('прайс 2015 розница'!F333*СРЕД%,0.1)</f>
        <v>226</v>
      </c>
      <c r="G333" s="448"/>
      <c r="H333" s="449"/>
      <c r="I333" s="102"/>
      <c r="J333" s="102"/>
      <c r="K333" s="450" t="s">
        <v>455</v>
      </c>
      <c r="L333" s="451"/>
      <c r="M333" s="451"/>
      <c r="N333" s="567"/>
      <c r="O333" s="453"/>
      <c r="P333" s="568"/>
      <c r="Q333" s="23">
        <f t="shared" si="16"/>
        <v>0</v>
      </c>
      <c r="R333" s="89"/>
    </row>
    <row r="334" spans="1:18" s="83" customFormat="1" ht="19.5" customHeight="1">
      <c r="A334" s="374" t="s">
        <v>456</v>
      </c>
      <c r="B334" s="375"/>
      <c r="C334" s="375"/>
      <c r="D334" s="375"/>
      <c r="E334" s="376"/>
      <c r="F334" s="566">
        <f>ROUND('прайс 2015 розница'!F334*СРЕД%,0.1)</f>
        <v>226</v>
      </c>
      <c r="G334" s="448"/>
      <c r="H334" s="449"/>
      <c r="I334" s="102"/>
      <c r="J334" s="102"/>
      <c r="K334" s="450" t="s">
        <v>456</v>
      </c>
      <c r="L334" s="451"/>
      <c r="M334" s="451"/>
      <c r="N334" s="567"/>
      <c r="O334" s="453"/>
      <c r="P334" s="568"/>
      <c r="Q334" s="23">
        <f t="shared" si="16"/>
        <v>0</v>
      </c>
      <c r="R334" s="89"/>
    </row>
    <row r="335" spans="1:18" s="83" customFormat="1" ht="19.5" customHeight="1">
      <c r="A335" s="374" t="s">
        <v>457</v>
      </c>
      <c r="B335" s="375"/>
      <c r="C335" s="375"/>
      <c r="D335" s="375"/>
      <c r="E335" s="376"/>
      <c r="F335" s="566">
        <f>ROUND('прайс 2015 розница'!F335*СРЕД%,0.1)</f>
        <v>209</v>
      </c>
      <c r="G335" s="448"/>
      <c r="H335" s="449"/>
      <c r="I335" s="102"/>
      <c r="J335" s="102"/>
      <c r="K335" s="450" t="s">
        <v>457</v>
      </c>
      <c r="L335" s="451"/>
      <c r="M335" s="451"/>
      <c r="N335" s="567"/>
      <c r="O335" s="453"/>
      <c r="P335" s="568"/>
      <c r="Q335" s="23">
        <f t="shared" si="16"/>
        <v>0</v>
      </c>
      <c r="R335" s="89"/>
    </row>
    <row r="336" spans="1:18" s="83" customFormat="1" ht="19.5" customHeight="1">
      <c r="A336" s="374" t="s">
        <v>458</v>
      </c>
      <c r="B336" s="375"/>
      <c r="C336" s="375"/>
      <c r="D336" s="375"/>
      <c r="E336" s="376"/>
      <c r="F336" s="566">
        <f>ROUND('прайс 2015 розница'!F336*СРЕД%,0.1)</f>
        <v>158</v>
      </c>
      <c r="G336" s="448"/>
      <c r="H336" s="449"/>
      <c r="I336" s="102"/>
      <c r="J336" s="102"/>
      <c r="K336" s="450" t="s">
        <v>458</v>
      </c>
      <c r="L336" s="451"/>
      <c r="M336" s="451"/>
      <c r="N336" s="567"/>
      <c r="O336" s="453"/>
      <c r="P336" s="568"/>
      <c r="Q336" s="23">
        <f t="shared" si="16"/>
        <v>0</v>
      </c>
      <c r="R336" s="89"/>
    </row>
    <row r="337" spans="1:18" s="83" customFormat="1" ht="19.5" customHeight="1">
      <c r="A337" s="374" t="s">
        <v>459</v>
      </c>
      <c r="B337" s="375"/>
      <c r="C337" s="375"/>
      <c r="D337" s="375"/>
      <c r="E337" s="376"/>
      <c r="F337" s="566">
        <f>ROUND('прайс 2015 розница'!F337*СРЕД%,0.1)</f>
        <v>147</v>
      </c>
      <c r="G337" s="448"/>
      <c r="H337" s="449"/>
      <c r="I337" s="102"/>
      <c r="J337" s="102"/>
      <c r="K337" s="450" t="s">
        <v>459</v>
      </c>
      <c r="L337" s="451"/>
      <c r="M337" s="451"/>
      <c r="N337" s="567"/>
      <c r="O337" s="453"/>
      <c r="P337" s="568"/>
      <c r="Q337" s="23">
        <f t="shared" si="16"/>
        <v>0</v>
      </c>
      <c r="R337" s="89"/>
    </row>
    <row r="338" spans="1:18" s="83" customFormat="1" ht="19.5" customHeight="1">
      <c r="A338" s="374" t="s">
        <v>460</v>
      </c>
      <c r="B338" s="375"/>
      <c r="C338" s="375"/>
      <c r="D338" s="375"/>
      <c r="E338" s="376"/>
      <c r="F338" s="566">
        <f>ROUND('прайс 2015 розница'!F338*СРЕД%,0.1)</f>
        <v>147</v>
      </c>
      <c r="G338" s="448"/>
      <c r="H338" s="449"/>
      <c r="I338" s="102"/>
      <c r="J338" s="102"/>
      <c r="K338" s="450" t="s">
        <v>460</v>
      </c>
      <c r="L338" s="451"/>
      <c r="M338" s="451"/>
      <c r="N338" s="567"/>
      <c r="O338" s="453"/>
      <c r="P338" s="568"/>
      <c r="Q338" s="23">
        <f t="shared" si="16"/>
        <v>0</v>
      </c>
      <c r="R338" s="89"/>
    </row>
    <row r="339" spans="1:18" s="83" customFormat="1" ht="19.5" customHeight="1">
      <c r="A339" s="374" t="s">
        <v>461</v>
      </c>
      <c r="B339" s="375"/>
      <c r="C339" s="375"/>
      <c r="D339" s="375"/>
      <c r="E339" s="376"/>
      <c r="F339" s="566">
        <f>ROUND('прайс 2015 розница'!F339*СРЕД%,0.1)</f>
        <v>618</v>
      </c>
      <c r="G339" s="448"/>
      <c r="H339" s="449"/>
      <c r="I339" s="102"/>
      <c r="J339" s="102"/>
      <c r="K339" s="450" t="s">
        <v>461</v>
      </c>
      <c r="L339" s="451"/>
      <c r="M339" s="451"/>
      <c r="N339" s="567"/>
      <c r="O339" s="453"/>
      <c r="P339" s="568"/>
      <c r="Q339" s="23">
        <f t="shared" si="16"/>
        <v>0</v>
      </c>
      <c r="R339" s="89"/>
    </row>
    <row r="340" spans="1:18" s="83" customFormat="1" ht="19.5" customHeight="1">
      <c r="A340" s="374" t="s">
        <v>462</v>
      </c>
      <c r="B340" s="375"/>
      <c r="C340" s="375"/>
      <c r="D340" s="375"/>
      <c r="E340" s="376"/>
      <c r="F340" s="566">
        <f>ROUND('прайс 2015 розница'!F340*СРЕД%,0.1)</f>
        <v>660</v>
      </c>
      <c r="G340" s="448"/>
      <c r="H340" s="449"/>
      <c r="I340" s="102"/>
      <c r="J340" s="102"/>
      <c r="K340" s="450" t="s">
        <v>462</v>
      </c>
      <c r="L340" s="451"/>
      <c r="M340" s="451"/>
      <c r="N340" s="567"/>
      <c r="O340" s="453"/>
      <c r="P340" s="568"/>
      <c r="Q340" s="23">
        <f t="shared" si="16"/>
        <v>0</v>
      </c>
      <c r="R340" s="89"/>
    </row>
    <row r="341" spans="1:18" s="83" customFormat="1" ht="19.5" customHeight="1" thickBot="1">
      <c r="A341" s="383" t="s">
        <v>463</v>
      </c>
      <c r="B341" s="384"/>
      <c r="C341" s="384"/>
      <c r="D341" s="384"/>
      <c r="E341" s="385"/>
      <c r="F341" s="569">
        <f>ROUND('прайс 2015 розница'!F341*СРЕД%,0.1)</f>
        <v>618</v>
      </c>
      <c r="G341" s="457"/>
      <c r="H341" s="458"/>
      <c r="I341" s="102"/>
      <c r="J341" s="102"/>
      <c r="K341" s="459" t="s">
        <v>463</v>
      </c>
      <c r="L341" s="460"/>
      <c r="M341" s="460"/>
      <c r="N341" s="570"/>
      <c r="O341" s="462"/>
      <c r="P341" s="571"/>
      <c r="Q341" s="24">
        <f t="shared" si="16"/>
        <v>0</v>
      </c>
      <c r="R341" s="89"/>
    </row>
    <row r="342" spans="1:18" s="83" customFormat="1" ht="19.5" customHeight="1" thickBot="1">
      <c r="A342" s="335" t="s">
        <v>572</v>
      </c>
      <c r="B342" s="336"/>
      <c r="C342" s="336"/>
      <c r="D342" s="336"/>
      <c r="E342" s="336"/>
      <c r="F342" s="336"/>
      <c r="G342" s="336"/>
      <c r="H342" s="407"/>
      <c r="I342" s="102"/>
      <c r="J342" s="102"/>
      <c r="K342" s="408" t="s">
        <v>465</v>
      </c>
      <c r="L342" s="409"/>
      <c r="M342" s="409"/>
      <c r="N342" s="409"/>
      <c r="O342" s="409"/>
      <c r="P342" s="409"/>
      <c r="Q342" s="495"/>
      <c r="R342" s="71"/>
    </row>
    <row r="343" spans="1:18" s="83" customFormat="1" ht="12.75" customHeight="1" thickBot="1">
      <c r="A343" s="281" t="s">
        <v>21</v>
      </c>
      <c r="B343" s="413"/>
      <c r="C343" s="413"/>
      <c r="D343" s="413"/>
      <c r="E343" s="414"/>
      <c r="F343" s="419" t="s">
        <v>312</v>
      </c>
      <c r="G343" s="420"/>
      <c r="H343" s="421"/>
      <c r="I343" s="102"/>
      <c r="J343" s="102"/>
      <c r="K343" s="317"/>
      <c r="L343" s="411"/>
      <c r="M343" s="411"/>
      <c r="N343" s="411"/>
      <c r="O343" s="411"/>
      <c r="P343" s="411"/>
      <c r="Q343" s="412"/>
      <c r="R343" s="71"/>
    </row>
    <row r="344" spans="1:18" s="83" customFormat="1" ht="13.5" customHeight="1">
      <c r="A344" s="415"/>
      <c r="B344" s="416"/>
      <c r="C344" s="416"/>
      <c r="D344" s="416"/>
      <c r="E344" s="417"/>
      <c r="F344" s="422"/>
      <c r="G344" s="423"/>
      <c r="H344" s="424"/>
      <c r="I344" s="102"/>
      <c r="J344" s="102"/>
      <c r="K344" s="425" t="s">
        <v>21</v>
      </c>
      <c r="L344" s="426"/>
      <c r="M344" s="426"/>
      <c r="N344" s="427"/>
      <c r="O344" s="431" t="s">
        <v>349</v>
      </c>
      <c r="P344" s="432"/>
      <c r="Q344" s="435" t="s">
        <v>65</v>
      </c>
      <c r="R344" s="71"/>
    </row>
    <row r="345" spans="1:18" s="83" customFormat="1" ht="12.75" customHeight="1" thickBot="1">
      <c r="A345" s="415"/>
      <c r="B345" s="418"/>
      <c r="C345" s="418"/>
      <c r="D345" s="418"/>
      <c r="E345" s="417"/>
      <c r="F345" s="422"/>
      <c r="G345" s="423"/>
      <c r="H345" s="424"/>
      <c r="I345" s="102"/>
      <c r="J345" s="102"/>
      <c r="K345" s="428"/>
      <c r="L345" s="429"/>
      <c r="M345" s="429"/>
      <c r="N345" s="430"/>
      <c r="O345" s="433"/>
      <c r="P345" s="434"/>
      <c r="Q345" s="436"/>
      <c r="R345" s="71"/>
    </row>
    <row r="346" spans="1:18" s="83" customFormat="1" ht="19.5" customHeight="1">
      <c r="A346" s="368" t="s">
        <v>466</v>
      </c>
      <c r="B346" s="369"/>
      <c r="C346" s="369"/>
      <c r="D346" s="369"/>
      <c r="E346" s="370"/>
      <c r="F346" s="563">
        <f>ROUND('прайс 2015 розница'!F346*СРЕД%,0.1)</f>
        <v>72</v>
      </c>
      <c r="G346" s="439"/>
      <c r="H346" s="440"/>
      <c r="I346" s="102"/>
      <c r="J346" s="102"/>
      <c r="K346" s="441" t="s">
        <v>466</v>
      </c>
      <c r="L346" s="442"/>
      <c r="M346" s="442"/>
      <c r="N346" s="564"/>
      <c r="O346" s="444"/>
      <c r="P346" s="565"/>
      <c r="Q346" s="18">
        <f>F346*O346</f>
        <v>0</v>
      </c>
      <c r="R346" s="71"/>
    </row>
    <row r="347" spans="1:18" s="83" customFormat="1" ht="19.5" customHeight="1">
      <c r="A347" s="374" t="s">
        <v>467</v>
      </c>
      <c r="B347" s="375"/>
      <c r="C347" s="375"/>
      <c r="D347" s="375"/>
      <c r="E347" s="376"/>
      <c r="F347" s="566">
        <f>ROUND('прайс 2015 розница'!F347*СРЕД%,0.1)</f>
        <v>34</v>
      </c>
      <c r="G347" s="448"/>
      <c r="H347" s="449"/>
      <c r="I347" s="102"/>
      <c r="J347" s="102"/>
      <c r="K347" s="450" t="s">
        <v>467</v>
      </c>
      <c r="L347" s="451"/>
      <c r="M347" s="451"/>
      <c r="N347" s="567"/>
      <c r="O347" s="453"/>
      <c r="P347" s="568"/>
      <c r="Q347" s="23">
        <f aca="true" t="shared" si="17" ref="Q347:Q357">F347*O347</f>
        <v>0</v>
      </c>
      <c r="R347" s="71"/>
    </row>
    <row r="348" spans="1:18" s="83" customFormat="1" ht="19.5" customHeight="1">
      <c r="A348" s="374" t="s">
        <v>468</v>
      </c>
      <c r="B348" s="375"/>
      <c r="C348" s="375"/>
      <c r="D348" s="375"/>
      <c r="E348" s="376"/>
      <c r="F348" s="566">
        <f>ROUND('прайс 2015 розница'!F348*СРЕД%,0.1)</f>
        <v>32</v>
      </c>
      <c r="G348" s="448"/>
      <c r="H348" s="449"/>
      <c r="I348" s="102"/>
      <c r="J348" s="102"/>
      <c r="K348" s="450" t="s">
        <v>468</v>
      </c>
      <c r="L348" s="451"/>
      <c r="M348" s="451"/>
      <c r="N348" s="567"/>
      <c r="O348" s="453"/>
      <c r="P348" s="568"/>
      <c r="Q348" s="23">
        <f t="shared" si="17"/>
        <v>0</v>
      </c>
      <c r="R348" s="71"/>
    </row>
    <row r="349" spans="1:18" s="83" customFormat="1" ht="19.5" customHeight="1">
      <c r="A349" s="374" t="s">
        <v>469</v>
      </c>
      <c r="B349" s="375"/>
      <c r="C349" s="375"/>
      <c r="D349" s="375"/>
      <c r="E349" s="376"/>
      <c r="F349" s="566">
        <f>ROUND('прайс 2015 розница'!F349*СРЕД%,0.1)</f>
        <v>32</v>
      </c>
      <c r="G349" s="448"/>
      <c r="H349" s="449"/>
      <c r="I349" s="102"/>
      <c r="J349" s="102"/>
      <c r="K349" s="450" t="s">
        <v>469</v>
      </c>
      <c r="L349" s="451"/>
      <c r="M349" s="451"/>
      <c r="N349" s="567"/>
      <c r="O349" s="453"/>
      <c r="P349" s="568"/>
      <c r="Q349" s="23">
        <f t="shared" si="17"/>
        <v>0</v>
      </c>
      <c r="R349" s="71"/>
    </row>
    <row r="350" spans="1:18" s="83" customFormat="1" ht="19.5" customHeight="1">
      <c r="A350" s="374" t="s">
        <v>470</v>
      </c>
      <c r="B350" s="375"/>
      <c r="C350" s="375"/>
      <c r="D350" s="375"/>
      <c r="E350" s="376"/>
      <c r="F350" s="566">
        <f>ROUND('прайс 2015 розница'!F350*СРЕД%,0.1)</f>
        <v>34</v>
      </c>
      <c r="G350" s="448"/>
      <c r="H350" s="449"/>
      <c r="I350" s="102"/>
      <c r="J350" s="102"/>
      <c r="K350" s="450" t="s">
        <v>470</v>
      </c>
      <c r="L350" s="451"/>
      <c r="M350" s="451"/>
      <c r="N350" s="567"/>
      <c r="O350" s="453"/>
      <c r="P350" s="568"/>
      <c r="Q350" s="23">
        <f t="shared" si="17"/>
        <v>0</v>
      </c>
      <c r="R350" s="71"/>
    </row>
    <row r="351" spans="1:18" s="83" customFormat="1" ht="19.5" customHeight="1">
      <c r="A351" s="374" t="s">
        <v>471</v>
      </c>
      <c r="B351" s="375"/>
      <c r="C351" s="375"/>
      <c r="D351" s="375"/>
      <c r="E351" s="376"/>
      <c r="F351" s="566">
        <f>ROUND('прайс 2015 розница'!F351*СРЕД%,0.1)</f>
        <v>85</v>
      </c>
      <c r="G351" s="448"/>
      <c r="H351" s="449"/>
      <c r="I351" s="102"/>
      <c r="J351" s="102"/>
      <c r="K351" s="450" t="s">
        <v>471</v>
      </c>
      <c r="L351" s="451"/>
      <c r="M351" s="451"/>
      <c r="N351" s="567"/>
      <c r="O351" s="453"/>
      <c r="P351" s="568"/>
      <c r="Q351" s="23">
        <f t="shared" si="17"/>
        <v>0</v>
      </c>
      <c r="R351" s="71"/>
    </row>
    <row r="352" spans="1:18" s="83" customFormat="1" ht="19.5" customHeight="1">
      <c r="A352" s="374" t="s">
        <v>472</v>
      </c>
      <c r="B352" s="375"/>
      <c r="C352" s="375"/>
      <c r="D352" s="375"/>
      <c r="E352" s="376"/>
      <c r="F352" s="566">
        <f>ROUND('прайс 2015 розница'!F352*СРЕД%,0.1)</f>
        <v>187</v>
      </c>
      <c r="G352" s="448"/>
      <c r="H352" s="449"/>
      <c r="I352" s="102"/>
      <c r="J352" s="102"/>
      <c r="K352" s="450" t="s">
        <v>472</v>
      </c>
      <c r="L352" s="451"/>
      <c r="M352" s="451"/>
      <c r="N352" s="567"/>
      <c r="O352" s="453"/>
      <c r="P352" s="568"/>
      <c r="Q352" s="23">
        <f t="shared" si="17"/>
        <v>0</v>
      </c>
      <c r="R352" s="71"/>
    </row>
    <row r="353" spans="1:18" s="83" customFormat="1" ht="19.5" customHeight="1">
      <c r="A353" s="374" t="s">
        <v>473</v>
      </c>
      <c r="B353" s="375"/>
      <c r="C353" s="375"/>
      <c r="D353" s="375"/>
      <c r="E353" s="376"/>
      <c r="F353" s="566">
        <f>ROUND('прайс 2015 розница'!F353*СРЕД%,0.1)</f>
        <v>30</v>
      </c>
      <c r="G353" s="448"/>
      <c r="H353" s="449"/>
      <c r="I353" s="102"/>
      <c r="J353" s="102"/>
      <c r="K353" s="450" t="s">
        <v>473</v>
      </c>
      <c r="L353" s="451"/>
      <c r="M353" s="451"/>
      <c r="N353" s="567"/>
      <c r="O353" s="453"/>
      <c r="P353" s="568"/>
      <c r="Q353" s="23">
        <f t="shared" si="17"/>
        <v>0</v>
      </c>
      <c r="R353" s="71"/>
    </row>
    <row r="354" spans="1:18" s="83" customFormat="1" ht="19.5" customHeight="1">
      <c r="A354" s="374" t="s">
        <v>474</v>
      </c>
      <c r="B354" s="375"/>
      <c r="C354" s="375"/>
      <c r="D354" s="375"/>
      <c r="E354" s="376"/>
      <c r="F354" s="566">
        <f>ROUND('прайс 2015 розница'!F354*СРЕД%,0.1)</f>
        <v>34</v>
      </c>
      <c r="G354" s="448"/>
      <c r="H354" s="449"/>
      <c r="I354" s="102"/>
      <c r="J354" s="102"/>
      <c r="K354" s="450" t="s">
        <v>474</v>
      </c>
      <c r="L354" s="451"/>
      <c r="M354" s="451"/>
      <c r="N354" s="567"/>
      <c r="O354" s="453"/>
      <c r="P354" s="568"/>
      <c r="Q354" s="23">
        <f t="shared" si="17"/>
        <v>0</v>
      </c>
      <c r="R354" s="71"/>
    </row>
    <row r="355" spans="1:18" s="83" customFormat="1" ht="19.5" customHeight="1">
      <c r="A355" s="374" t="s">
        <v>475</v>
      </c>
      <c r="B355" s="375"/>
      <c r="C355" s="375"/>
      <c r="D355" s="375"/>
      <c r="E355" s="376"/>
      <c r="F355" s="566">
        <f>ROUND('прайс 2015 розница'!F355*СРЕД%,0.1)</f>
        <v>32</v>
      </c>
      <c r="G355" s="448"/>
      <c r="H355" s="449"/>
      <c r="I355" s="102"/>
      <c r="J355" s="102"/>
      <c r="K355" s="450" t="s">
        <v>475</v>
      </c>
      <c r="L355" s="451"/>
      <c r="M355" s="451"/>
      <c r="N355" s="567"/>
      <c r="O355" s="453"/>
      <c r="P355" s="568"/>
      <c r="Q355" s="23">
        <f t="shared" si="17"/>
        <v>0</v>
      </c>
      <c r="R355" s="71"/>
    </row>
    <row r="356" spans="1:18" s="83" customFormat="1" ht="19.5" customHeight="1">
      <c r="A356" s="374" t="s">
        <v>476</v>
      </c>
      <c r="B356" s="375"/>
      <c r="C356" s="375"/>
      <c r="D356" s="375"/>
      <c r="E356" s="376"/>
      <c r="F356" s="566">
        <f>ROUND('прайс 2015 розница'!F356*СРЕД%,0.1)</f>
        <v>23</v>
      </c>
      <c r="G356" s="448"/>
      <c r="H356" s="449"/>
      <c r="I356" s="102"/>
      <c r="J356" s="102"/>
      <c r="K356" s="450" t="s">
        <v>476</v>
      </c>
      <c r="L356" s="451"/>
      <c r="M356" s="451"/>
      <c r="N356" s="567"/>
      <c r="O356" s="453"/>
      <c r="P356" s="568"/>
      <c r="Q356" s="23">
        <f t="shared" si="17"/>
        <v>0</v>
      </c>
      <c r="R356" s="71"/>
    </row>
    <row r="357" spans="1:18" s="83" customFormat="1" ht="19.5" customHeight="1" thickBot="1">
      <c r="A357" s="383" t="s">
        <v>477</v>
      </c>
      <c r="B357" s="384"/>
      <c r="C357" s="384"/>
      <c r="D357" s="384"/>
      <c r="E357" s="385"/>
      <c r="F357" s="569">
        <f>ROUND('прайс 2015 розница'!F357*СРЕД%,0.1)</f>
        <v>32</v>
      </c>
      <c r="G357" s="457"/>
      <c r="H357" s="458"/>
      <c r="I357" s="102"/>
      <c r="J357" s="102"/>
      <c r="K357" s="459" t="s">
        <v>477</v>
      </c>
      <c r="L357" s="460"/>
      <c r="M357" s="460"/>
      <c r="N357" s="570"/>
      <c r="O357" s="462"/>
      <c r="P357" s="571"/>
      <c r="Q357" s="24">
        <f t="shared" si="17"/>
        <v>0</v>
      </c>
      <c r="R357" s="71"/>
    </row>
    <row r="358" spans="1:18" s="83" customFormat="1" ht="19.5" customHeight="1" thickBot="1">
      <c r="A358" s="335" t="s">
        <v>571</v>
      </c>
      <c r="B358" s="336"/>
      <c r="C358" s="336"/>
      <c r="D358" s="336"/>
      <c r="E358" s="336"/>
      <c r="F358" s="336"/>
      <c r="G358" s="336"/>
      <c r="H358" s="407"/>
      <c r="I358" s="102"/>
      <c r="J358" s="102"/>
      <c r="K358" s="408" t="s">
        <v>569</v>
      </c>
      <c r="L358" s="409"/>
      <c r="M358" s="409"/>
      <c r="N358" s="409"/>
      <c r="O358" s="409"/>
      <c r="P358" s="409"/>
      <c r="Q358" s="495"/>
      <c r="R358" s="71"/>
    </row>
    <row r="359" spans="1:18" s="83" customFormat="1" ht="12.75" customHeight="1" thickBot="1">
      <c r="A359" s="281" t="s">
        <v>21</v>
      </c>
      <c r="B359" s="413"/>
      <c r="C359" s="413"/>
      <c r="D359" s="413"/>
      <c r="E359" s="414"/>
      <c r="F359" s="419" t="s">
        <v>312</v>
      </c>
      <c r="G359" s="420"/>
      <c r="H359" s="421"/>
      <c r="I359" s="102"/>
      <c r="J359" s="102"/>
      <c r="K359" s="317"/>
      <c r="L359" s="411"/>
      <c r="M359" s="411"/>
      <c r="N359" s="411"/>
      <c r="O359" s="411"/>
      <c r="P359" s="411"/>
      <c r="Q359" s="412"/>
      <c r="R359" s="71"/>
    </row>
    <row r="360" spans="1:18" s="83" customFormat="1" ht="13.5" customHeight="1">
      <c r="A360" s="415"/>
      <c r="B360" s="416"/>
      <c r="C360" s="416"/>
      <c r="D360" s="416"/>
      <c r="E360" s="417"/>
      <c r="F360" s="422"/>
      <c r="G360" s="423"/>
      <c r="H360" s="424"/>
      <c r="I360" s="102"/>
      <c r="J360" s="102"/>
      <c r="K360" s="425" t="s">
        <v>21</v>
      </c>
      <c r="L360" s="426"/>
      <c r="M360" s="426"/>
      <c r="N360" s="427"/>
      <c r="O360" s="431" t="s">
        <v>349</v>
      </c>
      <c r="P360" s="432"/>
      <c r="Q360" s="435" t="s">
        <v>65</v>
      </c>
      <c r="R360" s="71"/>
    </row>
    <row r="361" spans="1:18" s="83" customFormat="1" ht="12.75" customHeight="1" thickBot="1">
      <c r="A361" s="415"/>
      <c r="B361" s="418"/>
      <c r="C361" s="418"/>
      <c r="D361" s="418"/>
      <c r="E361" s="417"/>
      <c r="F361" s="422"/>
      <c r="G361" s="423"/>
      <c r="H361" s="424"/>
      <c r="I361" s="102"/>
      <c r="J361" s="102"/>
      <c r="K361" s="428"/>
      <c r="L361" s="429"/>
      <c r="M361" s="429"/>
      <c r="N361" s="430"/>
      <c r="O361" s="433"/>
      <c r="P361" s="434"/>
      <c r="Q361" s="436"/>
      <c r="R361" s="71"/>
    </row>
    <row r="362" spans="1:18" s="83" customFormat="1" ht="19.5" customHeight="1">
      <c r="A362" s="368" t="s">
        <v>478</v>
      </c>
      <c r="B362" s="369"/>
      <c r="C362" s="369"/>
      <c r="D362" s="369"/>
      <c r="E362" s="370"/>
      <c r="F362" s="563">
        <f>ROUND('прайс 2015 розница'!F362*СРЕД%,0.1)</f>
        <v>2201</v>
      </c>
      <c r="G362" s="439"/>
      <c r="H362" s="440"/>
      <c r="I362" s="102"/>
      <c r="J362" s="102"/>
      <c r="K362" s="441" t="s">
        <v>478</v>
      </c>
      <c r="L362" s="442"/>
      <c r="M362" s="442"/>
      <c r="N362" s="564"/>
      <c r="O362" s="444"/>
      <c r="P362" s="565"/>
      <c r="Q362" s="18">
        <f>F362*O362</f>
        <v>0</v>
      </c>
      <c r="R362" s="71"/>
    </row>
    <row r="363" spans="1:18" s="83" customFormat="1" ht="19.5" customHeight="1">
      <c r="A363" s="374" t="s">
        <v>479</v>
      </c>
      <c r="B363" s="375"/>
      <c r="C363" s="375"/>
      <c r="D363" s="375"/>
      <c r="E363" s="376"/>
      <c r="F363" s="566">
        <f>ROUND('прайс 2015 розница'!F363*СРЕД%,0.1)</f>
        <v>2201</v>
      </c>
      <c r="G363" s="448"/>
      <c r="H363" s="449"/>
      <c r="I363" s="102"/>
      <c r="J363" s="102"/>
      <c r="K363" s="450" t="s">
        <v>479</v>
      </c>
      <c r="L363" s="451"/>
      <c r="M363" s="451"/>
      <c r="N363" s="567"/>
      <c r="O363" s="453"/>
      <c r="P363" s="568"/>
      <c r="Q363" s="23">
        <f>F363*O363</f>
        <v>0</v>
      </c>
      <c r="R363" s="71"/>
    </row>
    <row r="364" spans="1:18" s="83" customFormat="1" ht="19.5" customHeight="1">
      <c r="A364" s="374" t="s">
        <v>480</v>
      </c>
      <c r="B364" s="375"/>
      <c r="C364" s="375"/>
      <c r="D364" s="375"/>
      <c r="E364" s="376"/>
      <c r="F364" s="566">
        <f>ROUND('прайс 2015 розница'!F364*СРЕД%,0.1)</f>
        <v>2805</v>
      </c>
      <c r="G364" s="448"/>
      <c r="H364" s="449"/>
      <c r="I364" s="102"/>
      <c r="J364" s="102"/>
      <c r="K364" s="450" t="s">
        <v>480</v>
      </c>
      <c r="L364" s="451"/>
      <c r="M364" s="451"/>
      <c r="N364" s="567"/>
      <c r="O364" s="453"/>
      <c r="P364" s="568"/>
      <c r="Q364" s="23">
        <f>F364*O364</f>
        <v>0</v>
      </c>
      <c r="R364" s="71"/>
    </row>
    <row r="365" spans="1:18" s="83" customFormat="1" ht="19.5" customHeight="1">
      <c r="A365" s="374" t="s">
        <v>481</v>
      </c>
      <c r="B365" s="375"/>
      <c r="C365" s="375"/>
      <c r="D365" s="375"/>
      <c r="E365" s="376"/>
      <c r="F365" s="566">
        <f>ROUND('прайс 2015 розница'!F365*СРЕД%,0.1)</f>
        <v>2201</v>
      </c>
      <c r="G365" s="448"/>
      <c r="H365" s="449"/>
      <c r="I365" s="102"/>
      <c r="J365" s="102"/>
      <c r="K365" s="450" t="s">
        <v>481</v>
      </c>
      <c r="L365" s="451"/>
      <c r="M365" s="451"/>
      <c r="N365" s="567"/>
      <c r="O365" s="453"/>
      <c r="P365" s="568"/>
      <c r="Q365" s="23">
        <f>F365*O365</f>
        <v>0</v>
      </c>
      <c r="R365" s="71"/>
    </row>
    <row r="366" spans="1:18" s="83" customFormat="1" ht="19.5" customHeight="1" thickBot="1">
      <c r="A366" s="383" t="s">
        <v>482</v>
      </c>
      <c r="B366" s="384"/>
      <c r="C366" s="384"/>
      <c r="D366" s="384"/>
      <c r="E366" s="385"/>
      <c r="F366" s="569">
        <f>ROUND('прайс 2015 розница'!F366*СРЕД%,0.1)</f>
        <v>2201</v>
      </c>
      <c r="G366" s="457"/>
      <c r="H366" s="458"/>
      <c r="I366" s="102"/>
      <c r="J366" s="102"/>
      <c r="K366" s="459" t="s">
        <v>482</v>
      </c>
      <c r="L366" s="460"/>
      <c r="M366" s="460"/>
      <c r="N366" s="570"/>
      <c r="O366" s="462"/>
      <c r="P366" s="571"/>
      <c r="Q366" s="24">
        <f>F366*O366</f>
        <v>0</v>
      </c>
      <c r="R366" s="71"/>
    </row>
    <row r="367" spans="1:18" s="83" customFormat="1" ht="19.5" customHeight="1" thickBot="1">
      <c r="A367" s="335" t="s">
        <v>570</v>
      </c>
      <c r="B367" s="336"/>
      <c r="C367" s="336"/>
      <c r="D367" s="336"/>
      <c r="E367" s="336"/>
      <c r="F367" s="336"/>
      <c r="G367" s="336"/>
      <c r="H367" s="336"/>
      <c r="I367" s="102"/>
      <c r="J367" s="102"/>
      <c r="K367" s="409" t="s">
        <v>294</v>
      </c>
      <c r="L367" s="409"/>
      <c r="M367" s="409"/>
      <c r="N367" s="409"/>
      <c r="O367" s="409"/>
      <c r="P367" s="409"/>
      <c r="Q367" s="409"/>
      <c r="R367" s="154"/>
    </row>
    <row r="368" spans="1:18" s="83" customFormat="1" ht="13.5" customHeight="1" thickBot="1">
      <c r="A368" s="282" t="s">
        <v>21</v>
      </c>
      <c r="B368" s="282"/>
      <c r="C368" s="282"/>
      <c r="D368" s="282"/>
      <c r="E368" s="282"/>
      <c r="F368" s="419" t="s">
        <v>312</v>
      </c>
      <c r="G368" s="420"/>
      <c r="H368" s="421"/>
      <c r="I368" s="102"/>
      <c r="J368" s="102"/>
      <c r="K368" s="411"/>
      <c r="L368" s="411"/>
      <c r="M368" s="411"/>
      <c r="N368" s="411"/>
      <c r="O368" s="411"/>
      <c r="P368" s="411"/>
      <c r="Q368" s="411"/>
      <c r="R368" s="154"/>
    </row>
    <row r="369" spans="1:18" s="83" customFormat="1" ht="12.75" customHeight="1">
      <c r="A369" s="284"/>
      <c r="B369" s="284"/>
      <c r="C369" s="284"/>
      <c r="D369" s="284"/>
      <c r="E369" s="284"/>
      <c r="F369" s="422"/>
      <c r="G369" s="423"/>
      <c r="H369" s="424"/>
      <c r="I369" s="102"/>
      <c r="J369" s="102"/>
      <c r="K369" s="425" t="s">
        <v>21</v>
      </c>
      <c r="L369" s="426"/>
      <c r="M369" s="426"/>
      <c r="N369" s="427"/>
      <c r="O369" s="431" t="s">
        <v>349</v>
      </c>
      <c r="P369" s="432"/>
      <c r="Q369" s="435" t="s">
        <v>65</v>
      </c>
      <c r="R369" s="71"/>
    </row>
    <row r="370" spans="1:18" s="83" customFormat="1" ht="13.5" customHeight="1" thickBot="1">
      <c r="A370" s="284"/>
      <c r="B370" s="284"/>
      <c r="C370" s="284"/>
      <c r="D370" s="284"/>
      <c r="E370" s="284"/>
      <c r="F370" s="422"/>
      <c r="G370" s="423"/>
      <c r="H370" s="424"/>
      <c r="I370" s="102"/>
      <c r="J370" s="102"/>
      <c r="K370" s="428"/>
      <c r="L370" s="429"/>
      <c r="M370" s="429"/>
      <c r="N370" s="430"/>
      <c r="O370" s="433"/>
      <c r="P370" s="434"/>
      <c r="Q370" s="436"/>
      <c r="R370" s="154"/>
    </row>
    <row r="371" spans="1:18" s="83" customFormat="1" ht="19.5" customHeight="1">
      <c r="A371" s="572" t="s">
        <v>497</v>
      </c>
      <c r="B371" s="573"/>
      <c r="C371" s="573"/>
      <c r="D371" s="573"/>
      <c r="E371" s="574"/>
      <c r="F371" s="563">
        <f>ROUND('прайс 2015 розница'!F371*НИЗК%,0.1)</f>
        <v>18</v>
      </c>
      <c r="G371" s="439"/>
      <c r="H371" s="440"/>
      <c r="I371" s="102"/>
      <c r="J371" s="102"/>
      <c r="K371" s="441" t="s">
        <v>497</v>
      </c>
      <c r="L371" s="442"/>
      <c r="M371" s="442"/>
      <c r="N371" s="443"/>
      <c r="O371" s="575"/>
      <c r="P371" s="565"/>
      <c r="Q371" s="64">
        <f aca="true" t="shared" si="18" ref="Q371:Q381">F371*O371</f>
        <v>0</v>
      </c>
      <c r="R371" s="154"/>
    </row>
    <row r="372" spans="1:18" s="83" customFormat="1" ht="19.5" customHeight="1">
      <c r="A372" s="576" t="s">
        <v>498</v>
      </c>
      <c r="B372" s="577"/>
      <c r="C372" s="577"/>
      <c r="D372" s="577"/>
      <c r="E372" s="578"/>
      <c r="F372" s="566">
        <f>ROUND('прайс 2015 розница'!F372*НИЗК%,0.1)</f>
        <v>18</v>
      </c>
      <c r="G372" s="448"/>
      <c r="H372" s="449"/>
      <c r="I372" s="102"/>
      <c r="J372" s="102"/>
      <c r="K372" s="450" t="s">
        <v>498</v>
      </c>
      <c r="L372" s="451"/>
      <c r="M372" s="451"/>
      <c r="N372" s="452"/>
      <c r="O372" s="579"/>
      <c r="P372" s="568"/>
      <c r="Q372" s="64">
        <f t="shared" si="18"/>
        <v>0</v>
      </c>
      <c r="R372" s="154"/>
    </row>
    <row r="373" spans="1:18" s="83" customFormat="1" ht="19.5" customHeight="1">
      <c r="A373" s="576" t="s">
        <v>499</v>
      </c>
      <c r="B373" s="577"/>
      <c r="C373" s="577"/>
      <c r="D373" s="577"/>
      <c r="E373" s="578"/>
      <c r="F373" s="566">
        <f>ROUND('прайс 2015 розница'!F373*НИЗК%,0.1)</f>
        <v>18</v>
      </c>
      <c r="G373" s="448"/>
      <c r="H373" s="449"/>
      <c r="I373" s="102"/>
      <c r="J373" s="102"/>
      <c r="K373" s="450" t="s">
        <v>499</v>
      </c>
      <c r="L373" s="451"/>
      <c r="M373" s="451"/>
      <c r="N373" s="452"/>
      <c r="O373" s="579"/>
      <c r="P373" s="568"/>
      <c r="Q373" s="64">
        <f t="shared" si="18"/>
        <v>0</v>
      </c>
      <c r="R373" s="154"/>
    </row>
    <row r="374" spans="1:18" s="83" customFormat="1" ht="19.5" customHeight="1">
      <c r="A374" s="576" t="s">
        <v>500</v>
      </c>
      <c r="B374" s="577"/>
      <c r="C374" s="577"/>
      <c r="D374" s="577"/>
      <c r="E374" s="578"/>
      <c r="F374" s="566">
        <f>ROUND('прайс 2015 розница'!F374*НИЗК%,0.1)</f>
        <v>18</v>
      </c>
      <c r="G374" s="448"/>
      <c r="H374" s="449"/>
      <c r="I374" s="102"/>
      <c r="J374" s="102"/>
      <c r="K374" s="450" t="s">
        <v>500</v>
      </c>
      <c r="L374" s="451"/>
      <c r="M374" s="451"/>
      <c r="N374" s="452"/>
      <c r="O374" s="579"/>
      <c r="P374" s="568"/>
      <c r="Q374" s="64">
        <f t="shared" si="18"/>
        <v>0</v>
      </c>
      <c r="R374" s="154"/>
    </row>
    <row r="375" spans="1:18" s="83" customFormat="1" ht="19.5" customHeight="1">
      <c r="A375" s="576" t="s">
        <v>501</v>
      </c>
      <c r="B375" s="577"/>
      <c r="C375" s="577"/>
      <c r="D375" s="577"/>
      <c r="E375" s="578"/>
      <c r="F375" s="566">
        <f>ROUND('прайс 2015 розница'!F375*НИЗК%,0.1)</f>
        <v>9</v>
      </c>
      <c r="G375" s="448"/>
      <c r="H375" s="449"/>
      <c r="I375" s="102"/>
      <c r="J375" s="102"/>
      <c r="K375" s="450" t="s">
        <v>501</v>
      </c>
      <c r="L375" s="451"/>
      <c r="M375" s="451"/>
      <c r="N375" s="452"/>
      <c r="O375" s="579"/>
      <c r="P375" s="568"/>
      <c r="Q375" s="64">
        <f t="shared" si="18"/>
        <v>0</v>
      </c>
      <c r="R375" s="154"/>
    </row>
    <row r="376" spans="1:18" s="83" customFormat="1" ht="19.5" customHeight="1">
      <c r="A376" s="576" t="s">
        <v>502</v>
      </c>
      <c r="B376" s="577"/>
      <c r="C376" s="577"/>
      <c r="D376" s="577"/>
      <c r="E376" s="578"/>
      <c r="F376" s="566">
        <f>ROUND('прайс 2015 розница'!F376*НИЗК%,0.1)</f>
        <v>27</v>
      </c>
      <c r="G376" s="448"/>
      <c r="H376" s="449"/>
      <c r="I376" s="102"/>
      <c r="J376" s="102"/>
      <c r="K376" s="450" t="s">
        <v>502</v>
      </c>
      <c r="L376" s="451"/>
      <c r="M376" s="451"/>
      <c r="N376" s="452"/>
      <c r="O376" s="579"/>
      <c r="P376" s="568"/>
      <c r="Q376" s="64">
        <f t="shared" si="18"/>
        <v>0</v>
      </c>
      <c r="R376" s="189"/>
    </row>
    <row r="377" spans="1:18" s="83" customFormat="1" ht="19.5" customHeight="1">
      <c r="A377" s="576" t="s">
        <v>503</v>
      </c>
      <c r="B377" s="577"/>
      <c r="C377" s="577"/>
      <c r="D377" s="577"/>
      <c r="E377" s="578"/>
      <c r="F377" s="566">
        <f>ROUND('прайс 2015 розница'!F377*НИЗК%,0.1)</f>
        <v>14</v>
      </c>
      <c r="G377" s="448"/>
      <c r="H377" s="449"/>
      <c r="I377" s="102"/>
      <c r="J377" s="102"/>
      <c r="K377" s="450" t="s">
        <v>503</v>
      </c>
      <c r="L377" s="451"/>
      <c r="M377" s="451"/>
      <c r="N377" s="452"/>
      <c r="O377" s="579"/>
      <c r="P377" s="568"/>
      <c r="Q377" s="64">
        <f t="shared" si="18"/>
        <v>0</v>
      </c>
      <c r="R377" s="189"/>
    </row>
    <row r="378" spans="1:18" s="83" customFormat="1" ht="19.5" customHeight="1">
      <c r="A378" s="576" t="s">
        <v>504</v>
      </c>
      <c r="B378" s="577"/>
      <c r="C378" s="577"/>
      <c r="D378" s="577"/>
      <c r="E378" s="578"/>
      <c r="F378" s="566">
        <f>ROUND('прайс 2015 розница'!F378*НИЗК%,0.1)</f>
        <v>14</v>
      </c>
      <c r="G378" s="448"/>
      <c r="H378" s="449"/>
      <c r="I378" s="102"/>
      <c r="J378" s="102"/>
      <c r="K378" s="450" t="s">
        <v>504</v>
      </c>
      <c r="L378" s="451"/>
      <c r="M378" s="451"/>
      <c r="N378" s="452"/>
      <c r="O378" s="579"/>
      <c r="P378" s="568"/>
      <c r="Q378" s="64">
        <f t="shared" si="18"/>
        <v>0</v>
      </c>
      <c r="R378" s="189"/>
    </row>
    <row r="379" spans="1:18" s="83" customFormat="1" ht="19.5" customHeight="1">
      <c r="A379" s="576" t="s">
        <v>505</v>
      </c>
      <c r="B379" s="577"/>
      <c r="C379" s="577"/>
      <c r="D379" s="577"/>
      <c r="E379" s="578"/>
      <c r="F379" s="566">
        <f>ROUND('прайс 2015 розница'!F379*НИЗК%,0.1)</f>
        <v>16</v>
      </c>
      <c r="G379" s="448"/>
      <c r="H379" s="449"/>
      <c r="I379" s="102"/>
      <c r="J379" s="102"/>
      <c r="K379" s="450" t="s">
        <v>505</v>
      </c>
      <c r="L379" s="451"/>
      <c r="M379" s="451"/>
      <c r="N379" s="452"/>
      <c r="O379" s="579"/>
      <c r="P379" s="568"/>
      <c r="Q379" s="64">
        <f t="shared" si="18"/>
        <v>0</v>
      </c>
      <c r="R379" s="189"/>
    </row>
    <row r="380" spans="1:18" s="83" customFormat="1" ht="19.5" customHeight="1">
      <c r="A380" s="576" t="s">
        <v>506</v>
      </c>
      <c r="B380" s="577"/>
      <c r="C380" s="577"/>
      <c r="D380" s="577"/>
      <c r="E380" s="578"/>
      <c r="F380" s="566">
        <f>ROUND('прайс 2015 розница'!F380*НИЗК%,0.1)</f>
        <v>16</v>
      </c>
      <c r="G380" s="448"/>
      <c r="H380" s="449"/>
      <c r="I380" s="102"/>
      <c r="J380" s="102"/>
      <c r="K380" s="450" t="s">
        <v>506</v>
      </c>
      <c r="L380" s="451"/>
      <c r="M380" s="451"/>
      <c r="N380" s="452"/>
      <c r="O380" s="579"/>
      <c r="P380" s="568"/>
      <c r="Q380" s="64">
        <f t="shared" si="18"/>
        <v>0</v>
      </c>
      <c r="R380" s="189"/>
    </row>
    <row r="381" spans="1:18" s="83" customFormat="1" ht="19.5" customHeight="1" thickBot="1">
      <c r="A381" s="580" t="s">
        <v>507</v>
      </c>
      <c r="B381" s="581"/>
      <c r="C381" s="581"/>
      <c r="D381" s="581"/>
      <c r="E381" s="582"/>
      <c r="F381" s="569">
        <f>ROUND('прайс 2015 розница'!F381*НИЗК%,0.1)</f>
        <v>23</v>
      </c>
      <c r="G381" s="457"/>
      <c r="H381" s="458"/>
      <c r="I381" s="102"/>
      <c r="J381" s="102"/>
      <c r="K381" s="459" t="s">
        <v>507</v>
      </c>
      <c r="L381" s="460"/>
      <c r="M381" s="460"/>
      <c r="N381" s="461"/>
      <c r="O381" s="583"/>
      <c r="P381" s="571"/>
      <c r="Q381" s="64">
        <f t="shared" si="18"/>
        <v>0</v>
      </c>
      <c r="R381" s="189"/>
    </row>
    <row r="382" spans="3:12" ht="12.75">
      <c r="C382" s="190"/>
      <c r="D382" s="190"/>
      <c r="E382" s="190"/>
      <c r="I382" s="66"/>
      <c r="J382" s="104"/>
      <c r="K382" s="66"/>
      <c r="L382" s="104"/>
    </row>
    <row r="383" spans="3:12" ht="12.75">
      <c r="C383" s="190"/>
      <c r="D383" s="190"/>
      <c r="E383" s="190"/>
      <c r="I383" s="104"/>
      <c r="J383" s="66"/>
      <c r="K383" s="104"/>
      <c r="L383" s="66"/>
    </row>
    <row r="384" spans="3:12" ht="12.75">
      <c r="C384" s="190"/>
      <c r="D384" s="190"/>
      <c r="E384" s="190"/>
      <c r="I384" s="66"/>
      <c r="J384" s="66"/>
      <c r="K384" s="66"/>
      <c r="L384" s="66"/>
    </row>
    <row r="385" spans="3:12" ht="12.75">
      <c r="C385" s="190"/>
      <c r="D385" s="190"/>
      <c r="E385" s="190"/>
      <c r="I385" s="66"/>
      <c r="J385" s="191"/>
      <c r="K385" s="66"/>
      <c r="L385" s="191"/>
    </row>
    <row r="386" spans="3:12" ht="12.75">
      <c r="C386" s="190"/>
      <c r="D386" s="190"/>
      <c r="E386" s="190"/>
      <c r="I386" s="191"/>
      <c r="J386" s="66"/>
      <c r="K386" s="191"/>
      <c r="L386" s="66"/>
    </row>
    <row r="387" spans="3:12" ht="12.75">
      <c r="C387" s="190"/>
      <c r="D387" s="190"/>
      <c r="E387" s="190"/>
      <c r="I387" s="66"/>
      <c r="J387" s="66"/>
      <c r="K387" s="66"/>
      <c r="L387" s="66"/>
    </row>
    <row r="388" spans="3:12" ht="12.75">
      <c r="C388" s="190"/>
      <c r="D388" s="190"/>
      <c r="E388" s="190"/>
      <c r="I388" s="66"/>
      <c r="J388" s="66"/>
      <c r="K388" s="66"/>
      <c r="L388" s="66"/>
    </row>
    <row r="389" spans="3:12" ht="12.75">
      <c r="C389" s="190"/>
      <c r="D389" s="190"/>
      <c r="E389" s="190"/>
      <c r="I389" s="66"/>
      <c r="J389" s="66"/>
      <c r="K389" s="66"/>
      <c r="L389" s="66"/>
    </row>
    <row r="390" spans="3:12" ht="12.75">
      <c r="C390" s="190"/>
      <c r="D390" s="190"/>
      <c r="E390" s="190"/>
      <c r="I390" s="66"/>
      <c r="J390" s="66"/>
      <c r="K390" s="66"/>
      <c r="L390" s="66"/>
    </row>
    <row r="391" spans="3:12" ht="12.75">
      <c r="C391" s="190"/>
      <c r="D391" s="190"/>
      <c r="E391" s="190"/>
      <c r="I391" s="66"/>
      <c r="J391" s="191"/>
      <c r="K391" s="66"/>
      <c r="L391" s="191"/>
    </row>
    <row r="392" spans="3:12" ht="12.75">
      <c r="C392" s="190"/>
      <c r="D392" s="190"/>
      <c r="E392" s="190"/>
      <c r="I392" s="191"/>
      <c r="J392" s="191"/>
      <c r="K392" s="191"/>
      <c r="L392" s="191"/>
    </row>
    <row r="393" spans="3:12" ht="12.75">
      <c r="C393" s="190"/>
      <c r="D393" s="190"/>
      <c r="E393" s="190"/>
      <c r="I393" s="191"/>
      <c r="J393" s="66"/>
      <c r="K393" s="191"/>
      <c r="L393" s="66"/>
    </row>
    <row r="394" spans="3:12" ht="12.75">
      <c r="C394" s="190"/>
      <c r="D394" s="190"/>
      <c r="E394" s="190"/>
      <c r="I394" s="66"/>
      <c r="J394" s="104"/>
      <c r="K394" s="66"/>
      <c r="L394" s="104"/>
    </row>
    <row r="395" spans="3:12" ht="12.75">
      <c r="C395" s="190"/>
      <c r="D395" s="190"/>
      <c r="E395" s="190"/>
      <c r="I395" s="104"/>
      <c r="J395" s="66"/>
      <c r="K395" s="104"/>
      <c r="L395" s="66"/>
    </row>
    <row r="396" spans="3:12" ht="12.75">
      <c r="C396" s="190"/>
      <c r="D396" s="190"/>
      <c r="E396" s="190"/>
      <c r="I396" s="66"/>
      <c r="J396" s="66"/>
      <c r="K396" s="66"/>
      <c r="L396" s="66"/>
    </row>
    <row r="397" spans="3:12" ht="12.75">
      <c r="C397" s="190"/>
      <c r="D397" s="190"/>
      <c r="E397" s="190"/>
      <c r="I397" s="66"/>
      <c r="J397" s="191"/>
      <c r="K397" s="66"/>
      <c r="L397" s="191"/>
    </row>
    <row r="398" spans="3:12" ht="12.75">
      <c r="C398" s="192"/>
      <c r="D398" s="192"/>
      <c r="E398" s="192"/>
      <c r="I398" s="191"/>
      <c r="J398" s="66"/>
      <c r="K398" s="191"/>
      <c r="L398" s="66"/>
    </row>
    <row r="399" spans="3:12" ht="12.75">
      <c r="C399" s="192"/>
      <c r="D399" s="192"/>
      <c r="E399" s="192"/>
      <c r="I399" s="66"/>
      <c r="J399" s="66"/>
      <c r="K399" s="66"/>
      <c r="L399" s="66"/>
    </row>
    <row r="400" spans="3:5" ht="12.75">
      <c r="C400" s="192"/>
      <c r="D400" s="192"/>
      <c r="E400" s="192"/>
    </row>
    <row r="401" spans="3:5" ht="12.75">
      <c r="C401" s="192"/>
      <c r="D401" s="192"/>
      <c r="E401" s="192"/>
    </row>
    <row r="402" spans="3:5" ht="12.75">
      <c r="C402" s="192"/>
      <c r="D402" s="192"/>
      <c r="E402" s="192"/>
    </row>
    <row r="403" spans="3:5" ht="12.75">
      <c r="C403" s="192"/>
      <c r="D403" s="192"/>
      <c r="E403" s="192"/>
    </row>
    <row r="404" spans="3:5" ht="12.75">
      <c r="C404" s="192"/>
      <c r="D404" s="192"/>
      <c r="E404" s="192"/>
    </row>
    <row r="405" spans="3:5" ht="12.75">
      <c r="C405" s="192"/>
      <c r="D405" s="192"/>
      <c r="E405" s="192"/>
    </row>
    <row r="406" spans="3:5" ht="12.75">
      <c r="C406" s="192"/>
      <c r="D406" s="192"/>
      <c r="E406" s="192"/>
    </row>
    <row r="407" spans="3:5" ht="12.75">
      <c r="C407" s="192"/>
      <c r="D407" s="192"/>
      <c r="E407" s="192"/>
    </row>
    <row r="408" spans="3:5" ht="12.75">
      <c r="C408" s="192"/>
      <c r="D408" s="192"/>
      <c r="E408" s="192"/>
    </row>
    <row r="409" spans="3:5" ht="12.75">
      <c r="C409" s="192"/>
      <c r="D409" s="192"/>
      <c r="E409" s="192"/>
    </row>
    <row r="410" spans="3:5" ht="12.75">
      <c r="C410" s="192"/>
      <c r="D410" s="192"/>
      <c r="E410" s="192"/>
    </row>
    <row r="411" spans="3:5" ht="12.75">
      <c r="C411" s="192"/>
      <c r="D411" s="192"/>
      <c r="E411" s="192"/>
    </row>
    <row r="412" spans="3:5" ht="12.75">
      <c r="C412" s="192"/>
      <c r="D412" s="192"/>
      <c r="E412" s="192"/>
    </row>
    <row r="413" spans="3:5" ht="12.75">
      <c r="C413" s="192"/>
      <c r="D413" s="192"/>
      <c r="E413" s="192"/>
    </row>
    <row r="414" spans="3:5" ht="12.75">
      <c r="C414" s="192"/>
      <c r="D414" s="192"/>
      <c r="E414" s="192"/>
    </row>
    <row r="415" spans="3:5" ht="12.75">
      <c r="C415" s="192"/>
      <c r="D415" s="192"/>
      <c r="E415" s="192"/>
    </row>
    <row r="416" spans="3:5" ht="12.75">
      <c r="C416" s="192"/>
      <c r="D416" s="192"/>
      <c r="E416" s="192"/>
    </row>
    <row r="417" spans="3:5" ht="12.75">
      <c r="C417" s="192"/>
      <c r="D417" s="192"/>
      <c r="E417" s="192"/>
    </row>
    <row r="418" spans="3:5" ht="12.75">
      <c r="C418" s="192"/>
      <c r="D418" s="192"/>
      <c r="E418" s="192"/>
    </row>
    <row r="419" spans="3:5" ht="12.75">
      <c r="C419" s="192"/>
      <c r="D419" s="192"/>
      <c r="E419" s="192"/>
    </row>
    <row r="420" spans="3:5" ht="12.75">
      <c r="C420" s="192"/>
      <c r="D420" s="192"/>
      <c r="E420" s="192"/>
    </row>
    <row r="421" spans="3:5" ht="12.75">
      <c r="C421" s="192"/>
      <c r="D421" s="192"/>
      <c r="E421" s="192"/>
    </row>
    <row r="422" spans="3:5" ht="12.75">
      <c r="C422" s="192"/>
      <c r="D422" s="192"/>
      <c r="E422" s="192"/>
    </row>
    <row r="423" spans="3:5" ht="12.75">
      <c r="C423" s="192"/>
      <c r="D423" s="192"/>
      <c r="E423" s="192"/>
    </row>
    <row r="424" spans="3:5" ht="12.75">
      <c r="C424" s="192"/>
      <c r="D424" s="192"/>
      <c r="E424" s="192"/>
    </row>
    <row r="425" spans="3:5" ht="12.75">
      <c r="C425" s="192"/>
      <c r="D425" s="192"/>
      <c r="E425" s="192"/>
    </row>
    <row r="426" spans="3:5" ht="12.75">
      <c r="C426" s="192"/>
      <c r="D426" s="192"/>
      <c r="E426" s="192"/>
    </row>
    <row r="427" spans="3:5" ht="12.75">
      <c r="C427" s="192"/>
      <c r="D427" s="192"/>
      <c r="E427" s="192"/>
    </row>
    <row r="428" spans="3:5" ht="12.75">
      <c r="C428" s="192"/>
      <c r="D428" s="192"/>
      <c r="E428" s="192"/>
    </row>
    <row r="429" spans="3:5" ht="12.75">
      <c r="C429" s="192"/>
      <c r="D429" s="192"/>
      <c r="E429" s="192"/>
    </row>
    <row r="430" spans="3:5" ht="12.75">
      <c r="C430" s="192"/>
      <c r="D430" s="192"/>
      <c r="E430" s="192"/>
    </row>
    <row r="431" spans="3:5" ht="12.75">
      <c r="C431" s="192"/>
      <c r="D431" s="192"/>
      <c r="E431" s="192"/>
    </row>
    <row r="432" spans="3:5" ht="12.75">
      <c r="C432" s="192"/>
      <c r="D432" s="192"/>
      <c r="E432" s="192"/>
    </row>
    <row r="433" spans="3:5" ht="12.75">
      <c r="C433" s="192"/>
      <c r="D433" s="192"/>
      <c r="E433" s="192"/>
    </row>
    <row r="434" spans="3:5" ht="12.75">
      <c r="C434" s="192"/>
      <c r="D434" s="192"/>
      <c r="E434" s="192"/>
    </row>
    <row r="435" spans="3:5" ht="12.75">
      <c r="C435" s="192"/>
      <c r="D435" s="192"/>
      <c r="E435" s="192"/>
    </row>
    <row r="436" spans="3:5" ht="12.75">
      <c r="C436" s="192"/>
      <c r="D436" s="192"/>
      <c r="E436" s="192"/>
    </row>
    <row r="437" spans="3:5" ht="12.75">
      <c r="C437" s="192"/>
      <c r="D437" s="192"/>
      <c r="E437" s="192"/>
    </row>
    <row r="438" spans="3:5" ht="12.75">
      <c r="C438" s="192"/>
      <c r="D438" s="192"/>
      <c r="E438" s="192"/>
    </row>
    <row r="439" spans="3:5" ht="12.75">
      <c r="C439" s="192"/>
      <c r="D439" s="192"/>
      <c r="E439" s="192"/>
    </row>
    <row r="440" spans="3:5" ht="12.75">
      <c r="C440" s="192"/>
      <c r="D440" s="192"/>
      <c r="E440" s="192"/>
    </row>
    <row r="441" spans="3:5" ht="12.75">
      <c r="C441" s="192"/>
      <c r="D441" s="192"/>
      <c r="E441" s="192"/>
    </row>
    <row r="442" spans="3:5" ht="12.75">
      <c r="C442" s="192"/>
      <c r="D442" s="192"/>
      <c r="E442" s="192"/>
    </row>
    <row r="443" spans="3:5" ht="12.75">
      <c r="C443" s="192"/>
      <c r="D443" s="192"/>
      <c r="E443" s="192"/>
    </row>
    <row r="444" spans="3:5" ht="12.75">
      <c r="C444" s="192"/>
      <c r="D444" s="192"/>
      <c r="E444" s="192"/>
    </row>
    <row r="445" spans="3:5" ht="12.75">
      <c r="C445" s="192"/>
      <c r="D445" s="192"/>
      <c r="E445" s="192"/>
    </row>
    <row r="446" spans="3:5" ht="12.75">
      <c r="C446" s="192"/>
      <c r="D446" s="192"/>
      <c r="E446" s="192"/>
    </row>
    <row r="447" spans="3:5" ht="12.75">
      <c r="C447" s="192"/>
      <c r="D447" s="192"/>
      <c r="E447" s="192"/>
    </row>
    <row r="448" spans="3:5" ht="12.75">
      <c r="C448" s="192"/>
      <c r="D448" s="192"/>
      <c r="E448" s="192"/>
    </row>
    <row r="449" spans="3:5" ht="12.75">
      <c r="C449" s="192"/>
      <c r="D449" s="192"/>
      <c r="E449" s="192"/>
    </row>
    <row r="450" spans="3:5" ht="12.75">
      <c r="C450" s="192"/>
      <c r="D450" s="192"/>
      <c r="E450" s="192"/>
    </row>
    <row r="451" spans="3:5" ht="12.75">
      <c r="C451" s="192"/>
      <c r="D451" s="192"/>
      <c r="E451" s="192"/>
    </row>
    <row r="452" spans="3:5" ht="12.75">
      <c r="C452" s="192"/>
      <c r="D452" s="192"/>
      <c r="E452" s="192"/>
    </row>
    <row r="453" spans="3:5" ht="12.75">
      <c r="C453" s="192"/>
      <c r="D453" s="192"/>
      <c r="E453" s="192"/>
    </row>
    <row r="454" spans="3:5" ht="12.75">
      <c r="C454" s="192"/>
      <c r="D454" s="192"/>
      <c r="E454" s="192"/>
    </row>
    <row r="455" spans="3:5" ht="12.75">
      <c r="C455" s="192"/>
      <c r="D455" s="192"/>
      <c r="E455" s="192"/>
    </row>
    <row r="456" spans="3:5" ht="12.75">
      <c r="C456" s="192"/>
      <c r="D456" s="192"/>
      <c r="E456" s="192"/>
    </row>
    <row r="457" spans="3:5" ht="12.75">
      <c r="C457" s="192"/>
      <c r="D457" s="192"/>
      <c r="E457" s="192"/>
    </row>
    <row r="458" spans="3:5" ht="12.75">
      <c r="C458" s="192"/>
      <c r="D458" s="192"/>
      <c r="E458" s="192"/>
    </row>
    <row r="459" spans="3:5" ht="12.75">
      <c r="C459" s="192"/>
      <c r="D459" s="192"/>
      <c r="E459" s="192"/>
    </row>
    <row r="460" spans="3:5" ht="12.75">
      <c r="C460" s="192"/>
      <c r="D460" s="192"/>
      <c r="E460" s="192"/>
    </row>
    <row r="461" spans="3:5" ht="12.75">
      <c r="C461" s="192"/>
      <c r="D461" s="192"/>
      <c r="E461" s="192"/>
    </row>
    <row r="462" spans="3:5" ht="12.75">
      <c r="C462" s="192"/>
      <c r="D462" s="192"/>
      <c r="E462" s="192"/>
    </row>
    <row r="463" spans="3:5" ht="12.75">
      <c r="C463" s="192"/>
      <c r="D463" s="192"/>
      <c r="E463" s="192"/>
    </row>
    <row r="464" spans="3:5" ht="12.75">
      <c r="C464" s="192"/>
      <c r="D464" s="192"/>
      <c r="E464" s="192"/>
    </row>
    <row r="465" spans="3:5" ht="12.75">
      <c r="C465" s="192"/>
      <c r="D465" s="192"/>
      <c r="E465" s="192"/>
    </row>
    <row r="466" spans="3:5" ht="12.75">
      <c r="C466" s="192"/>
      <c r="D466" s="192"/>
      <c r="E466" s="192"/>
    </row>
    <row r="467" spans="3:5" ht="12.75">
      <c r="C467" s="192"/>
      <c r="D467" s="192"/>
      <c r="E467" s="192"/>
    </row>
    <row r="468" spans="3:5" ht="12.75">
      <c r="C468" s="192"/>
      <c r="D468" s="192"/>
      <c r="E468" s="192"/>
    </row>
    <row r="469" spans="3:5" ht="12.75">
      <c r="C469" s="192"/>
      <c r="D469" s="192"/>
      <c r="E469" s="192"/>
    </row>
    <row r="470" spans="3:5" ht="12.75">
      <c r="C470" s="192"/>
      <c r="D470" s="192"/>
      <c r="E470" s="192"/>
    </row>
    <row r="471" spans="3:5" ht="12.75">
      <c r="C471" s="192"/>
      <c r="D471" s="192"/>
      <c r="E471" s="192"/>
    </row>
    <row r="472" spans="3:5" ht="12.75">
      <c r="C472" s="192"/>
      <c r="D472" s="192"/>
      <c r="E472" s="192"/>
    </row>
    <row r="473" spans="3:5" ht="12.75">
      <c r="C473" s="192"/>
      <c r="D473" s="192"/>
      <c r="E473" s="192"/>
    </row>
    <row r="474" spans="3:5" ht="12.75">
      <c r="C474" s="192"/>
      <c r="D474" s="192"/>
      <c r="E474" s="192"/>
    </row>
    <row r="475" spans="3:5" ht="12.75">
      <c r="C475" s="192"/>
      <c r="D475" s="192"/>
      <c r="E475" s="192"/>
    </row>
    <row r="476" spans="3:5" ht="12.75">
      <c r="C476" s="192"/>
      <c r="D476" s="192"/>
      <c r="E476" s="192"/>
    </row>
    <row r="477" spans="3:5" ht="12.75">
      <c r="C477" s="192"/>
      <c r="D477" s="192"/>
      <c r="E477" s="192"/>
    </row>
    <row r="478" spans="3:5" ht="12.75">
      <c r="C478" s="192"/>
      <c r="D478" s="192"/>
      <c r="E478" s="192"/>
    </row>
    <row r="479" spans="3:5" ht="12.75">
      <c r="C479" s="192"/>
      <c r="D479" s="192"/>
      <c r="E479" s="192"/>
    </row>
    <row r="480" spans="3:5" ht="12.75">
      <c r="C480" s="192"/>
      <c r="D480" s="192"/>
      <c r="E480" s="192"/>
    </row>
    <row r="481" spans="3:5" ht="12.75">
      <c r="C481" s="192"/>
      <c r="D481" s="192"/>
      <c r="E481" s="192"/>
    </row>
    <row r="482" spans="3:5" ht="12.75">
      <c r="C482" s="192"/>
      <c r="D482" s="192"/>
      <c r="E482" s="192"/>
    </row>
    <row r="483" spans="3:5" ht="12.75">
      <c r="C483" s="192"/>
      <c r="D483" s="192"/>
      <c r="E483" s="192"/>
    </row>
    <row r="484" spans="3:5" ht="12.75">
      <c r="C484" s="192"/>
      <c r="D484" s="192"/>
      <c r="E484" s="192"/>
    </row>
    <row r="485" spans="3:5" ht="12.75">
      <c r="C485" s="192"/>
      <c r="D485" s="192"/>
      <c r="E485" s="192"/>
    </row>
    <row r="486" spans="3:5" ht="12.75">
      <c r="C486" s="192"/>
      <c r="D486" s="192"/>
      <c r="E486" s="192"/>
    </row>
    <row r="487" spans="3:5" ht="12.75">
      <c r="C487" s="192"/>
      <c r="D487" s="192"/>
      <c r="E487" s="192"/>
    </row>
    <row r="488" spans="3:5" ht="12.75">
      <c r="C488" s="192"/>
      <c r="D488" s="192"/>
      <c r="E488" s="192"/>
    </row>
    <row r="489" spans="3:5" ht="12.75">
      <c r="C489" s="192"/>
      <c r="D489" s="192"/>
      <c r="E489" s="192"/>
    </row>
    <row r="490" spans="3:5" ht="12.75">
      <c r="C490" s="192"/>
      <c r="D490" s="192"/>
      <c r="E490" s="192"/>
    </row>
    <row r="491" spans="3:5" ht="12.75">
      <c r="C491" s="192"/>
      <c r="D491" s="192"/>
      <c r="E491" s="192"/>
    </row>
    <row r="492" spans="3:5" ht="12.75">
      <c r="C492" s="192"/>
      <c r="D492" s="192"/>
      <c r="E492" s="192"/>
    </row>
    <row r="493" spans="3:5" ht="12.75">
      <c r="C493" s="192"/>
      <c r="D493" s="192"/>
      <c r="E493" s="192"/>
    </row>
    <row r="494" spans="3:5" ht="12.75">
      <c r="C494" s="192"/>
      <c r="D494" s="192"/>
      <c r="E494" s="192"/>
    </row>
    <row r="495" spans="3:5" ht="12.75">
      <c r="C495" s="192"/>
      <c r="D495" s="192"/>
      <c r="E495" s="192"/>
    </row>
    <row r="496" spans="3:5" ht="12.75">
      <c r="C496" s="192"/>
      <c r="D496" s="192"/>
      <c r="E496" s="192"/>
    </row>
    <row r="497" spans="3:5" ht="12.75">
      <c r="C497" s="192"/>
      <c r="D497" s="192"/>
      <c r="E497" s="192"/>
    </row>
    <row r="498" spans="3:5" ht="12.75">
      <c r="C498" s="192"/>
      <c r="D498" s="192"/>
      <c r="E498" s="192"/>
    </row>
    <row r="499" spans="3:5" ht="12.75">
      <c r="C499" s="192"/>
      <c r="D499" s="192"/>
      <c r="E499" s="192"/>
    </row>
    <row r="500" spans="3:5" ht="12.75">
      <c r="C500" s="192"/>
      <c r="D500" s="192"/>
      <c r="E500" s="192"/>
    </row>
    <row r="501" spans="3:5" ht="12.75">
      <c r="C501" s="192"/>
      <c r="D501" s="192"/>
      <c r="E501" s="192"/>
    </row>
    <row r="502" spans="3:5" ht="12.75">
      <c r="C502" s="192"/>
      <c r="D502" s="192"/>
      <c r="E502" s="192"/>
    </row>
    <row r="503" spans="3:5" ht="12.75">
      <c r="C503" s="192"/>
      <c r="D503" s="192"/>
      <c r="E503" s="192"/>
    </row>
    <row r="504" spans="3:5" ht="12.75">
      <c r="C504" s="192"/>
      <c r="D504" s="192"/>
      <c r="E504" s="192"/>
    </row>
    <row r="505" spans="3:5" ht="12.75">
      <c r="C505" s="192"/>
      <c r="D505" s="192"/>
      <c r="E505" s="192"/>
    </row>
    <row r="506" spans="3:5" ht="12.75">
      <c r="C506" s="192"/>
      <c r="D506" s="192"/>
      <c r="E506" s="192"/>
    </row>
    <row r="507" spans="3:5" ht="12.75">
      <c r="C507" s="192"/>
      <c r="D507" s="192"/>
      <c r="E507" s="192"/>
    </row>
    <row r="508" spans="3:5" ht="12.75">
      <c r="C508" s="192"/>
      <c r="D508" s="192"/>
      <c r="E508" s="192"/>
    </row>
    <row r="509" spans="3:5" ht="12.75">
      <c r="C509" s="192"/>
      <c r="D509" s="192"/>
      <c r="E509" s="192"/>
    </row>
    <row r="510" spans="3:5" ht="12.75">
      <c r="C510" s="192"/>
      <c r="D510" s="192"/>
      <c r="E510" s="192"/>
    </row>
    <row r="511" spans="3:5" ht="12.75">
      <c r="C511" s="192"/>
      <c r="D511" s="192"/>
      <c r="E511" s="192"/>
    </row>
    <row r="512" spans="3:5" ht="12.75">
      <c r="C512" s="192"/>
      <c r="D512" s="192"/>
      <c r="E512" s="192"/>
    </row>
    <row r="513" spans="3:5" ht="12.75">
      <c r="C513" s="192"/>
      <c r="D513" s="192"/>
      <c r="E513" s="192"/>
    </row>
    <row r="514" spans="3:5" ht="12.75">
      <c r="C514" s="192"/>
      <c r="D514" s="192"/>
      <c r="E514" s="192"/>
    </row>
    <row r="515" spans="3:5" ht="12.75">
      <c r="C515" s="192"/>
      <c r="D515" s="192"/>
      <c r="E515" s="192"/>
    </row>
    <row r="516" spans="3:5" ht="12.75">
      <c r="C516" s="192"/>
      <c r="D516" s="192"/>
      <c r="E516" s="192"/>
    </row>
    <row r="517" spans="3:5" ht="12.75">
      <c r="C517" s="192"/>
      <c r="D517" s="192"/>
      <c r="E517" s="192"/>
    </row>
    <row r="518" spans="3:5" ht="12.75">
      <c r="C518" s="192"/>
      <c r="D518" s="192"/>
      <c r="E518" s="192"/>
    </row>
    <row r="519" spans="3:5" ht="12.75">
      <c r="C519" s="192"/>
      <c r="D519" s="192"/>
      <c r="E519" s="192"/>
    </row>
    <row r="520" spans="3:5" ht="12.75">
      <c r="C520" s="192"/>
      <c r="D520" s="192"/>
      <c r="E520" s="192"/>
    </row>
    <row r="521" spans="3:5" ht="12.75">
      <c r="C521" s="192"/>
      <c r="D521" s="192"/>
      <c r="E521" s="192"/>
    </row>
    <row r="522" spans="3:5" ht="12.75">
      <c r="C522" s="192"/>
      <c r="D522" s="192"/>
      <c r="E522" s="192"/>
    </row>
    <row r="523" spans="3:5" ht="12.75">
      <c r="C523" s="192"/>
      <c r="D523" s="192"/>
      <c r="E523" s="192"/>
    </row>
    <row r="524" spans="3:5" ht="12.75">
      <c r="C524" s="192"/>
      <c r="D524" s="192"/>
      <c r="E524" s="192"/>
    </row>
    <row r="525" spans="3:5" ht="12.75">
      <c r="C525" s="192"/>
      <c r="D525" s="192"/>
      <c r="E525" s="192"/>
    </row>
    <row r="526" spans="3:5" ht="12.75">
      <c r="C526" s="192"/>
      <c r="D526" s="192"/>
      <c r="E526" s="192"/>
    </row>
    <row r="527" spans="3:5" ht="12.75">
      <c r="C527" s="192"/>
      <c r="D527" s="192"/>
      <c r="E527" s="192"/>
    </row>
    <row r="528" spans="3:5" ht="12.75">
      <c r="C528" s="192"/>
      <c r="D528" s="192"/>
      <c r="E528" s="192"/>
    </row>
    <row r="529" spans="3:5" ht="12.75">
      <c r="C529" s="192"/>
      <c r="D529" s="192"/>
      <c r="E529" s="192"/>
    </row>
    <row r="530" spans="3:5" ht="12.75">
      <c r="C530" s="192"/>
      <c r="D530" s="192"/>
      <c r="E530" s="192"/>
    </row>
    <row r="531" spans="3:5" ht="12.75">
      <c r="C531" s="192"/>
      <c r="D531" s="192"/>
      <c r="E531" s="192"/>
    </row>
    <row r="532" spans="3:5" ht="12.75">
      <c r="C532" s="192"/>
      <c r="D532" s="192"/>
      <c r="E532" s="192"/>
    </row>
    <row r="533" spans="3:5" ht="12.75">
      <c r="C533" s="192"/>
      <c r="D533" s="192"/>
      <c r="E533" s="192"/>
    </row>
    <row r="534" spans="3:5" ht="12.75">
      <c r="C534" s="192"/>
      <c r="D534" s="192"/>
      <c r="E534" s="192"/>
    </row>
    <row r="535" spans="3:5" ht="12.75">
      <c r="C535" s="192"/>
      <c r="D535" s="192"/>
      <c r="E535" s="192"/>
    </row>
    <row r="536" spans="3:5" ht="12.75">
      <c r="C536" s="192"/>
      <c r="D536" s="192"/>
      <c r="E536" s="192"/>
    </row>
    <row r="537" spans="3:5" ht="12.75">
      <c r="C537" s="192"/>
      <c r="D537" s="192"/>
      <c r="E537" s="192"/>
    </row>
    <row r="538" spans="3:5" ht="12.75">
      <c r="C538" s="192"/>
      <c r="D538" s="192"/>
      <c r="E538" s="192"/>
    </row>
    <row r="539" spans="3:5" ht="12.75">
      <c r="C539" s="192"/>
      <c r="D539" s="192"/>
      <c r="E539" s="192"/>
    </row>
    <row r="540" spans="3:5" ht="12.75">
      <c r="C540" s="192"/>
      <c r="D540" s="192"/>
      <c r="E540" s="192"/>
    </row>
    <row r="541" spans="3:5" ht="12.75">
      <c r="C541" s="192"/>
      <c r="D541" s="192"/>
      <c r="E541" s="192"/>
    </row>
    <row r="542" spans="3:5" ht="12.75">
      <c r="C542" s="192"/>
      <c r="D542" s="192"/>
      <c r="E542" s="192"/>
    </row>
    <row r="543" spans="3:5" ht="12.75">
      <c r="C543" s="192"/>
      <c r="D543" s="192"/>
      <c r="E543" s="192"/>
    </row>
    <row r="544" spans="3:5" ht="12.75">
      <c r="C544" s="192"/>
      <c r="D544" s="192"/>
      <c r="E544" s="192"/>
    </row>
    <row r="545" spans="3:5" ht="12.75">
      <c r="C545" s="192"/>
      <c r="D545" s="192"/>
      <c r="E545" s="192"/>
    </row>
    <row r="546" spans="3:5" ht="12.75">
      <c r="C546" s="192"/>
      <c r="D546" s="192"/>
      <c r="E546" s="192"/>
    </row>
    <row r="547" spans="3:5" ht="12.75">
      <c r="C547" s="192"/>
      <c r="D547" s="192"/>
      <c r="E547" s="192"/>
    </row>
    <row r="548" spans="3:5" ht="12.75">
      <c r="C548" s="192"/>
      <c r="D548" s="192"/>
      <c r="E548" s="192"/>
    </row>
    <row r="549" spans="3:5" ht="12.75">
      <c r="C549" s="192"/>
      <c r="D549" s="192"/>
      <c r="E549" s="192"/>
    </row>
    <row r="550" spans="3:5" ht="12.75">
      <c r="C550" s="192"/>
      <c r="D550" s="192"/>
      <c r="E550" s="192"/>
    </row>
    <row r="551" spans="3:5" ht="12.75">
      <c r="C551" s="192"/>
      <c r="D551" s="192"/>
      <c r="E551" s="192"/>
    </row>
    <row r="552" spans="3:5" ht="12.75">
      <c r="C552" s="192"/>
      <c r="D552" s="192"/>
      <c r="E552" s="192"/>
    </row>
    <row r="553" spans="3:5" ht="12.75">
      <c r="C553" s="192"/>
      <c r="D553" s="192"/>
      <c r="E553" s="192"/>
    </row>
    <row r="554" spans="3:5" ht="12.75">
      <c r="C554" s="192"/>
      <c r="D554" s="192"/>
      <c r="E554" s="192"/>
    </row>
    <row r="555" spans="3:5" ht="12.75">
      <c r="C555" s="192"/>
      <c r="D555" s="192"/>
      <c r="E555" s="192"/>
    </row>
    <row r="556" spans="3:5" ht="12.75">
      <c r="C556" s="192"/>
      <c r="D556" s="192"/>
      <c r="E556" s="192"/>
    </row>
    <row r="557" spans="3:5" ht="12.75">
      <c r="C557" s="192"/>
      <c r="D557" s="192"/>
      <c r="E557" s="192"/>
    </row>
    <row r="558" spans="3:5" ht="12.75">
      <c r="C558" s="192"/>
      <c r="D558" s="192"/>
      <c r="E558" s="192"/>
    </row>
    <row r="559" spans="3:5" ht="12.75">
      <c r="C559" s="192"/>
      <c r="D559" s="192"/>
      <c r="E559" s="192"/>
    </row>
    <row r="560" spans="3:5" ht="12.75">
      <c r="C560" s="192"/>
      <c r="D560" s="192"/>
      <c r="E560" s="192"/>
    </row>
    <row r="561" spans="3:5" ht="12.75">
      <c r="C561" s="192"/>
      <c r="D561" s="192"/>
      <c r="E561" s="192"/>
    </row>
    <row r="562" spans="3:5" ht="12.75">
      <c r="C562" s="192"/>
      <c r="D562" s="192"/>
      <c r="E562" s="192"/>
    </row>
    <row r="563" spans="3:5" ht="12.75">
      <c r="C563" s="192"/>
      <c r="D563" s="192"/>
      <c r="E563" s="192"/>
    </row>
    <row r="564" spans="3:5" ht="12.75">
      <c r="C564" s="192"/>
      <c r="D564" s="192"/>
      <c r="E564" s="192"/>
    </row>
    <row r="565" spans="3:5" ht="12.75">
      <c r="C565" s="192"/>
      <c r="D565" s="192"/>
      <c r="E565" s="192"/>
    </row>
    <row r="566" spans="3:5" ht="12.75">
      <c r="C566" s="192"/>
      <c r="D566" s="192"/>
      <c r="E566" s="192"/>
    </row>
    <row r="567" spans="3:5" ht="12.75">
      <c r="C567" s="192"/>
      <c r="D567" s="192"/>
      <c r="E567" s="192"/>
    </row>
    <row r="568" spans="3:5" ht="12.75">
      <c r="C568" s="192"/>
      <c r="D568" s="192"/>
      <c r="E568" s="192"/>
    </row>
    <row r="569" spans="3:5" ht="12.75">
      <c r="C569" s="192"/>
      <c r="D569" s="192"/>
      <c r="E569" s="192"/>
    </row>
    <row r="570" spans="3:5" ht="12.75">
      <c r="C570" s="192"/>
      <c r="D570" s="192"/>
      <c r="E570" s="192"/>
    </row>
    <row r="571" spans="3:5" ht="12.75">
      <c r="C571" s="192"/>
      <c r="D571" s="192"/>
      <c r="E571" s="192"/>
    </row>
    <row r="572" spans="3:5" ht="12.75">
      <c r="C572" s="192"/>
      <c r="D572" s="192"/>
      <c r="E572" s="192"/>
    </row>
    <row r="573" spans="3:5" ht="12.75">
      <c r="C573" s="192"/>
      <c r="D573" s="192"/>
      <c r="E573" s="192"/>
    </row>
    <row r="574" spans="3:5" ht="12.75">
      <c r="C574" s="192"/>
      <c r="D574" s="192"/>
      <c r="E574" s="192"/>
    </row>
    <row r="575" spans="3:5" ht="12.75">
      <c r="C575" s="192"/>
      <c r="D575" s="192"/>
      <c r="E575" s="192"/>
    </row>
    <row r="576" spans="3:5" ht="12.75">
      <c r="C576" s="192"/>
      <c r="D576" s="192"/>
      <c r="E576" s="192"/>
    </row>
    <row r="577" spans="3:5" ht="12.75">
      <c r="C577" s="192"/>
      <c r="D577" s="192"/>
      <c r="E577" s="192"/>
    </row>
    <row r="578" spans="3:5" ht="12.75">
      <c r="C578" s="192"/>
      <c r="D578" s="192"/>
      <c r="E578" s="192"/>
    </row>
    <row r="579" spans="3:5" ht="12.75">
      <c r="C579" s="192"/>
      <c r="D579" s="192"/>
      <c r="E579" s="192"/>
    </row>
    <row r="580" spans="3:5" ht="12.75">
      <c r="C580" s="192"/>
      <c r="D580" s="192"/>
      <c r="E580" s="192"/>
    </row>
    <row r="581" spans="3:5" ht="12.75">
      <c r="C581" s="192"/>
      <c r="D581" s="192"/>
      <c r="E581" s="192"/>
    </row>
    <row r="582" spans="3:5" ht="12.75">
      <c r="C582" s="192"/>
      <c r="D582" s="192"/>
      <c r="E582" s="192"/>
    </row>
    <row r="583" spans="3:5" ht="12.75">
      <c r="C583" s="192"/>
      <c r="D583" s="192"/>
      <c r="E583" s="192"/>
    </row>
    <row r="584" spans="3:5" ht="12.75">
      <c r="C584" s="192"/>
      <c r="D584" s="192"/>
      <c r="E584" s="192"/>
    </row>
    <row r="585" spans="3:5" ht="12.75">
      <c r="C585" s="192"/>
      <c r="D585" s="192"/>
      <c r="E585" s="192"/>
    </row>
    <row r="586" spans="3:5" ht="12.75">
      <c r="C586" s="192"/>
      <c r="D586" s="192"/>
      <c r="E586" s="192"/>
    </row>
    <row r="587" spans="3:5" ht="12.75">
      <c r="C587" s="192"/>
      <c r="D587" s="192"/>
      <c r="E587" s="192"/>
    </row>
    <row r="588" spans="3:5" ht="12.75">
      <c r="C588" s="192"/>
      <c r="D588" s="192"/>
      <c r="E588" s="192"/>
    </row>
    <row r="589" spans="3:5" ht="12.75">
      <c r="C589" s="192"/>
      <c r="D589" s="192"/>
      <c r="E589" s="192"/>
    </row>
    <row r="590" spans="3:5" ht="12.75">
      <c r="C590" s="192"/>
      <c r="D590" s="192"/>
      <c r="E590" s="192"/>
    </row>
    <row r="591" spans="3:5" ht="12.75">
      <c r="C591" s="192"/>
      <c r="D591" s="192"/>
      <c r="E591" s="192"/>
    </row>
    <row r="592" spans="3:5" ht="12.75">
      <c r="C592" s="192"/>
      <c r="D592" s="192"/>
      <c r="E592" s="192"/>
    </row>
    <row r="593" spans="3:5" ht="12.75">
      <c r="C593" s="192"/>
      <c r="D593" s="192"/>
      <c r="E593" s="192"/>
    </row>
    <row r="594" spans="3:5" ht="12.75">
      <c r="C594" s="192"/>
      <c r="D594" s="192"/>
      <c r="E594" s="192"/>
    </row>
    <row r="595" spans="3:5" ht="12.75">
      <c r="C595" s="192"/>
      <c r="D595" s="192"/>
      <c r="E595" s="192"/>
    </row>
    <row r="596" spans="3:5" ht="12.75">
      <c r="C596" s="192"/>
      <c r="D596" s="192"/>
      <c r="E596" s="192"/>
    </row>
    <row r="597" spans="3:5" ht="12.75">
      <c r="C597" s="192"/>
      <c r="D597" s="192"/>
      <c r="E597" s="192"/>
    </row>
    <row r="598" spans="3:5" ht="12.75">
      <c r="C598" s="192"/>
      <c r="D598" s="192"/>
      <c r="E598" s="192"/>
    </row>
    <row r="599" spans="3:5" ht="12.75">
      <c r="C599" s="192"/>
      <c r="D599" s="192"/>
      <c r="E599" s="192"/>
    </row>
    <row r="600" spans="3:5" ht="12.75">
      <c r="C600" s="192"/>
      <c r="D600" s="192"/>
      <c r="E600" s="192"/>
    </row>
    <row r="601" spans="3:5" ht="12.75">
      <c r="C601" s="192"/>
      <c r="D601" s="192"/>
      <c r="E601" s="192"/>
    </row>
    <row r="602" spans="3:5" ht="12.75">
      <c r="C602" s="192"/>
      <c r="D602" s="192"/>
      <c r="E602" s="192"/>
    </row>
    <row r="603" spans="3:5" ht="12.75">
      <c r="C603" s="192"/>
      <c r="D603" s="192"/>
      <c r="E603" s="192"/>
    </row>
    <row r="604" spans="3:5" ht="12.75">
      <c r="C604" s="192"/>
      <c r="D604" s="192"/>
      <c r="E604" s="192"/>
    </row>
    <row r="605" spans="3:5" ht="12.75">
      <c r="C605" s="192"/>
      <c r="D605" s="192"/>
      <c r="E605" s="192"/>
    </row>
    <row r="606" spans="3:5" ht="12.75">
      <c r="C606" s="192"/>
      <c r="D606" s="192"/>
      <c r="E606" s="192"/>
    </row>
    <row r="607" spans="3:5" ht="12.75">
      <c r="C607" s="192"/>
      <c r="D607" s="192"/>
      <c r="E607" s="192"/>
    </row>
    <row r="608" spans="3:5" ht="12.75">
      <c r="C608" s="192"/>
      <c r="D608" s="192"/>
      <c r="E608" s="192"/>
    </row>
    <row r="609" spans="3:5" ht="12.75">
      <c r="C609" s="192"/>
      <c r="D609" s="192"/>
      <c r="E609" s="192"/>
    </row>
    <row r="610" spans="3:5" ht="12.75">
      <c r="C610" s="192"/>
      <c r="D610" s="192"/>
      <c r="E610" s="192"/>
    </row>
    <row r="611" spans="3:5" ht="12.75">
      <c r="C611" s="192"/>
      <c r="D611" s="192"/>
      <c r="E611" s="192"/>
    </row>
    <row r="612" spans="3:5" ht="12.75">
      <c r="C612" s="192"/>
      <c r="D612" s="192"/>
      <c r="E612" s="192"/>
    </row>
    <row r="613" spans="3:5" ht="12.75">
      <c r="C613" s="192"/>
      <c r="D613" s="192"/>
      <c r="E613" s="192"/>
    </row>
    <row r="614" spans="3:5" ht="12.75">
      <c r="C614" s="192"/>
      <c r="D614" s="192"/>
      <c r="E614" s="192"/>
    </row>
    <row r="615" spans="3:5" ht="12.75">
      <c r="C615" s="192"/>
      <c r="D615" s="192"/>
      <c r="E615" s="192"/>
    </row>
    <row r="616" spans="3:5" ht="12.75">
      <c r="C616" s="192"/>
      <c r="D616" s="192"/>
      <c r="E616" s="192"/>
    </row>
    <row r="617" spans="3:5" ht="12.75">
      <c r="C617" s="192"/>
      <c r="D617" s="192"/>
      <c r="E617" s="192"/>
    </row>
    <row r="618" spans="3:5" ht="12.75">
      <c r="C618" s="192"/>
      <c r="D618" s="192"/>
      <c r="E618" s="192"/>
    </row>
    <row r="619" spans="3:5" ht="12.75">
      <c r="C619" s="192"/>
      <c r="D619" s="192"/>
      <c r="E619" s="192"/>
    </row>
    <row r="620" spans="3:5" ht="12.75">
      <c r="C620" s="192"/>
      <c r="D620" s="192"/>
      <c r="E620" s="192"/>
    </row>
    <row r="621" spans="3:5" ht="12.75">
      <c r="C621" s="192"/>
      <c r="D621" s="192"/>
      <c r="E621" s="192"/>
    </row>
    <row r="622" spans="3:5" ht="12.75">
      <c r="C622" s="192"/>
      <c r="D622" s="192"/>
      <c r="E622" s="192"/>
    </row>
    <row r="623" spans="3:5" ht="12.75">
      <c r="C623" s="192"/>
      <c r="D623" s="192"/>
      <c r="E623" s="192"/>
    </row>
    <row r="624" spans="3:5" ht="12.75">
      <c r="C624" s="192"/>
      <c r="D624" s="192"/>
      <c r="E624" s="192"/>
    </row>
    <row r="625" spans="3:5" ht="12.75">
      <c r="C625" s="192"/>
      <c r="D625" s="192"/>
      <c r="E625" s="192"/>
    </row>
    <row r="626" spans="3:5" ht="12.75">
      <c r="C626" s="192"/>
      <c r="D626" s="192"/>
      <c r="E626" s="192"/>
    </row>
    <row r="627" spans="3:5" ht="12.75">
      <c r="C627" s="192"/>
      <c r="D627" s="192"/>
      <c r="E627" s="192"/>
    </row>
    <row r="628" spans="3:5" ht="12.75">
      <c r="C628" s="192"/>
      <c r="D628" s="192"/>
      <c r="E628" s="192"/>
    </row>
    <row r="629" spans="3:5" ht="12.75">
      <c r="C629" s="192"/>
      <c r="D629" s="192"/>
      <c r="E629" s="192"/>
    </row>
    <row r="630" spans="3:5" ht="12.75">
      <c r="C630" s="192"/>
      <c r="D630" s="192"/>
      <c r="E630" s="192"/>
    </row>
    <row r="631" spans="3:5" ht="12.75">
      <c r="C631" s="192"/>
      <c r="D631" s="192"/>
      <c r="E631" s="192"/>
    </row>
    <row r="632" spans="3:5" ht="12.75">
      <c r="C632" s="192"/>
      <c r="D632" s="192"/>
      <c r="E632" s="192"/>
    </row>
    <row r="633" spans="3:5" ht="12.75">
      <c r="C633" s="192"/>
      <c r="D633" s="192"/>
      <c r="E633" s="192"/>
    </row>
    <row r="634" spans="3:5" ht="12.75">
      <c r="C634" s="192"/>
      <c r="D634" s="192"/>
      <c r="E634" s="192"/>
    </row>
    <row r="635" spans="3:5" ht="12.75">
      <c r="C635" s="192"/>
      <c r="D635" s="192"/>
      <c r="E635" s="192"/>
    </row>
    <row r="636" spans="3:5" ht="12.75">
      <c r="C636" s="192"/>
      <c r="D636" s="192"/>
      <c r="E636" s="192"/>
    </row>
    <row r="637" spans="3:5" ht="12.75">
      <c r="C637" s="192"/>
      <c r="D637" s="192"/>
      <c r="E637" s="192"/>
    </row>
    <row r="638" spans="3:5" ht="12.75">
      <c r="C638" s="192"/>
      <c r="D638" s="192"/>
      <c r="E638" s="192"/>
    </row>
    <row r="639" spans="3:5" ht="12.75">
      <c r="C639" s="192"/>
      <c r="D639" s="192"/>
      <c r="E639" s="192"/>
    </row>
    <row r="640" spans="3:5" ht="12.75">
      <c r="C640" s="192"/>
      <c r="D640" s="192"/>
      <c r="E640" s="192"/>
    </row>
    <row r="641" spans="3:5" ht="12.75">
      <c r="C641" s="192"/>
      <c r="D641" s="192"/>
      <c r="E641" s="192"/>
    </row>
    <row r="642" spans="3:5" ht="12.75">
      <c r="C642" s="192"/>
      <c r="D642" s="192"/>
      <c r="E642" s="192"/>
    </row>
    <row r="643" spans="3:5" ht="12.75">
      <c r="C643" s="192"/>
      <c r="D643" s="192"/>
      <c r="E643" s="192"/>
    </row>
    <row r="644" spans="3:5" ht="12.75">
      <c r="C644" s="192"/>
      <c r="D644" s="192"/>
      <c r="E644" s="192"/>
    </row>
    <row r="645" spans="3:5" ht="12.75">
      <c r="C645" s="192"/>
      <c r="D645" s="192"/>
      <c r="E645" s="192"/>
    </row>
    <row r="646" spans="3:5" ht="12.75">
      <c r="C646" s="192"/>
      <c r="D646" s="192"/>
      <c r="E646" s="192"/>
    </row>
    <row r="647" spans="3:5" ht="12.75">
      <c r="C647" s="192"/>
      <c r="D647" s="192"/>
      <c r="E647" s="192"/>
    </row>
    <row r="648" spans="3:5" ht="12.75">
      <c r="C648" s="192"/>
      <c r="D648" s="192"/>
      <c r="E648" s="192"/>
    </row>
    <row r="649" spans="3:5" ht="12.75">
      <c r="C649" s="192"/>
      <c r="D649" s="192"/>
      <c r="E649" s="192"/>
    </row>
    <row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 spans="3:5" ht="12.75">
      <c r="C652" s="192"/>
      <c r="D652" s="192"/>
      <c r="E652" s="192"/>
    </row>
    <row r="653" spans="3:5" ht="12.75">
      <c r="C653" s="192"/>
      <c r="D653" s="192"/>
      <c r="E653" s="192"/>
    </row>
    <row r="654" spans="3:5" ht="12.75">
      <c r="C654" s="192"/>
      <c r="D654" s="192"/>
      <c r="E654" s="192"/>
    </row>
    <row r="655" spans="3:5" ht="12.75">
      <c r="C655" s="192"/>
      <c r="D655" s="192"/>
      <c r="E655" s="192"/>
    </row>
    <row r="656" spans="3:5" ht="12.75">
      <c r="C656" s="192"/>
      <c r="D656" s="192"/>
      <c r="E656" s="192"/>
    </row>
    <row r="657" spans="3:5" ht="12.75">
      <c r="C657" s="192"/>
      <c r="D657" s="192"/>
      <c r="E657" s="192"/>
    </row>
    <row r="658" spans="3:5" ht="12.75">
      <c r="C658" s="192"/>
      <c r="D658" s="192"/>
      <c r="E658" s="192"/>
    </row>
    <row r="659" spans="3:5" ht="12.75">
      <c r="C659" s="192"/>
      <c r="D659" s="192"/>
      <c r="E659" s="192"/>
    </row>
    <row r="660" spans="3:5" ht="12.75">
      <c r="C660" s="192"/>
      <c r="D660" s="192"/>
      <c r="E660" s="192"/>
    </row>
    <row r="661" spans="3:5" ht="12.75">
      <c r="C661" s="192"/>
      <c r="D661" s="192"/>
      <c r="E661" s="192"/>
    </row>
    <row r="662" spans="3:5" ht="12.75">
      <c r="C662" s="192"/>
      <c r="D662" s="192"/>
      <c r="E662" s="192"/>
    </row>
    <row r="663" spans="3:5" ht="12.75">
      <c r="C663" s="192"/>
      <c r="D663" s="192"/>
      <c r="E663" s="192"/>
    </row>
    <row r="664" spans="3:5" ht="12.75">
      <c r="C664" s="192"/>
      <c r="D664" s="192"/>
      <c r="E664" s="192"/>
    </row>
    <row r="665" spans="3:5" ht="12.75">
      <c r="C665" s="192"/>
      <c r="D665" s="192"/>
      <c r="E665" s="192"/>
    </row>
    <row r="666" spans="3:5" ht="12.75">
      <c r="C666" s="192"/>
      <c r="D666" s="192"/>
      <c r="E666" s="192"/>
    </row>
    <row r="667" spans="3:5" ht="12.75">
      <c r="C667" s="192"/>
      <c r="D667" s="192"/>
      <c r="E667" s="192"/>
    </row>
    <row r="668" spans="3:5" ht="12.75">
      <c r="C668" s="192"/>
      <c r="D668" s="192"/>
      <c r="E668" s="192"/>
    </row>
    <row r="669" spans="3:5" ht="12.75">
      <c r="C669" s="192"/>
      <c r="D669" s="192"/>
      <c r="E669" s="192"/>
    </row>
    <row r="670" spans="3:5" ht="12.75">
      <c r="C670" s="192"/>
      <c r="D670" s="192"/>
      <c r="E670" s="192"/>
    </row>
    <row r="671" spans="3:5" ht="12.75">
      <c r="C671" s="192"/>
      <c r="D671" s="192"/>
      <c r="E671" s="192"/>
    </row>
    <row r="672" spans="3:5" ht="12.75">
      <c r="C672" s="192"/>
      <c r="D672" s="192"/>
      <c r="E672" s="192"/>
    </row>
    <row r="673" spans="3:5" ht="12.75">
      <c r="C673" s="192"/>
      <c r="D673" s="192"/>
      <c r="E673" s="192"/>
    </row>
    <row r="674" spans="3:5" ht="12.75">
      <c r="C674" s="192"/>
      <c r="D674" s="192"/>
      <c r="E674" s="192"/>
    </row>
    <row r="675" spans="3:5" ht="12.75">
      <c r="C675" s="192"/>
      <c r="D675" s="192"/>
      <c r="E675" s="192"/>
    </row>
    <row r="676" spans="3:5" ht="12.75">
      <c r="C676" s="192"/>
      <c r="D676" s="192"/>
      <c r="E676" s="192"/>
    </row>
    <row r="677" spans="3:5" ht="12.75">
      <c r="C677" s="192"/>
      <c r="D677" s="192"/>
      <c r="E677" s="192"/>
    </row>
    <row r="678" spans="3:5" ht="12.75">
      <c r="C678" s="192"/>
      <c r="D678" s="192"/>
      <c r="E678" s="192"/>
    </row>
    <row r="679" spans="3:5" ht="12.75">
      <c r="C679" s="192"/>
      <c r="D679" s="192"/>
      <c r="E679" s="192"/>
    </row>
    <row r="680" spans="3:5" ht="12.75">
      <c r="C680" s="192"/>
      <c r="D680" s="192"/>
      <c r="E680" s="192"/>
    </row>
    <row r="681" spans="3:5" ht="12.75">
      <c r="C681" s="192"/>
      <c r="D681" s="192"/>
      <c r="E681" s="192"/>
    </row>
    <row r="682" spans="3:5" ht="12.75">
      <c r="C682" s="192"/>
      <c r="D682" s="192"/>
      <c r="E682" s="192"/>
    </row>
    <row r="683" spans="3:5" ht="12.75">
      <c r="C683" s="192"/>
      <c r="D683" s="192"/>
      <c r="E683" s="192"/>
    </row>
    <row r="684" spans="3:5" ht="12.75">
      <c r="C684" s="192"/>
      <c r="D684" s="192"/>
      <c r="E684" s="192"/>
    </row>
    <row r="685" spans="3:5" ht="12.75">
      <c r="C685" s="192"/>
      <c r="D685" s="192"/>
      <c r="E685" s="192"/>
    </row>
    <row r="686" spans="3:5" ht="12.75">
      <c r="C686" s="192"/>
      <c r="D686" s="192"/>
      <c r="E686" s="192"/>
    </row>
    <row r="687" spans="3:5" ht="12.75">
      <c r="C687" s="192"/>
      <c r="D687" s="192"/>
      <c r="E687" s="192"/>
    </row>
    <row r="688" spans="3:5" ht="12.75">
      <c r="C688" s="192"/>
      <c r="D688" s="192"/>
      <c r="E688" s="192"/>
    </row>
    <row r="689" spans="3:5" ht="12.75">
      <c r="C689" s="192"/>
      <c r="D689" s="192"/>
      <c r="E689" s="192"/>
    </row>
    <row r="690" spans="3:5" ht="12.75">
      <c r="C690" s="192"/>
      <c r="D690" s="192"/>
      <c r="E690" s="192"/>
    </row>
    <row r="691" spans="3:5" ht="12.75">
      <c r="C691" s="192"/>
      <c r="D691" s="192"/>
      <c r="E691" s="192"/>
    </row>
    <row r="692" spans="3:5" ht="12.75">
      <c r="C692" s="192"/>
      <c r="D692" s="192"/>
      <c r="E692" s="192"/>
    </row>
    <row r="693" spans="3:5" ht="12.75">
      <c r="C693" s="192"/>
      <c r="D693" s="192"/>
      <c r="E693" s="192"/>
    </row>
    <row r="694" spans="3:5" ht="12.75">
      <c r="C694" s="192"/>
      <c r="D694" s="192"/>
      <c r="E694" s="192"/>
    </row>
    <row r="695" spans="3:5" ht="12.75">
      <c r="C695" s="192"/>
      <c r="D695" s="192"/>
      <c r="E695" s="192"/>
    </row>
    <row r="696" spans="3:5" ht="12.75">
      <c r="C696" s="192"/>
      <c r="D696" s="192"/>
      <c r="E696" s="192"/>
    </row>
    <row r="697" spans="3:5" ht="12.75">
      <c r="C697" s="192"/>
      <c r="D697" s="192"/>
      <c r="E697" s="192"/>
    </row>
    <row r="698" spans="3:5" ht="12.75">
      <c r="C698" s="192"/>
      <c r="D698" s="192"/>
      <c r="E698" s="192"/>
    </row>
    <row r="699" spans="3:5" ht="12.75">
      <c r="C699" s="192"/>
      <c r="D699" s="192"/>
      <c r="E699" s="192"/>
    </row>
    <row r="700" spans="3:5" ht="12.75">
      <c r="C700" s="192"/>
      <c r="D700" s="192"/>
      <c r="E700" s="192"/>
    </row>
    <row r="701" spans="3:5" ht="12.75">
      <c r="C701" s="192"/>
      <c r="D701" s="192"/>
      <c r="E701" s="192"/>
    </row>
    <row r="702" spans="3:5" ht="12.75">
      <c r="C702" s="192"/>
      <c r="D702" s="192"/>
      <c r="E702" s="192"/>
    </row>
    <row r="703" spans="3:5" ht="12.75">
      <c r="C703" s="192"/>
      <c r="D703" s="192"/>
      <c r="E703" s="192"/>
    </row>
    <row r="704" spans="3:5" ht="12.75">
      <c r="C704" s="192"/>
      <c r="D704" s="192"/>
      <c r="E704" s="192"/>
    </row>
    <row r="705" spans="3:5" ht="12.75">
      <c r="C705" s="192"/>
      <c r="D705" s="192"/>
      <c r="E705" s="192"/>
    </row>
    <row r="706" spans="3:5" ht="12.75">
      <c r="C706" s="192"/>
      <c r="D706" s="192"/>
      <c r="E706" s="192"/>
    </row>
    <row r="707" spans="3:5" ht="12.75">
      <c r="C707" s="192"/>
      <c r="D707" s="192"/>
      <c r="E707" s="192"/>
    </row>
    <row r="708" spans="3:5" ht="12.75">
      <c r="C708" s="192"/>
      <c r="D708" s="192"/>
      <c r="E708" s="192"/>
    </row>
    <row r="709" spans="3:5" ht="12.75">
      <c r="C709" s="192"/>
      <c r="D709" s="192"/>
      <c r="E709" s="192"/>
    </row>
    <row r="710" spans="3:5" ht="12.75">
      <c r="C710" s="192"/>
      <c r="D710" s="192"/>
      <c r="E710" s="192"/>
    </row>
    <row r="711" spans="3:5" ht="12.75">
      <c r="C711" s="192"/>
      <c r="D711" s="192"/>
      <c r="E711" s="192"/>
    </row>
    <row r="712" spans="3:5" ht="12.75">
      <c r="C712" s="192"/>
      <c r="D712" s="192"/>
      <c r="E712" s="192"/>
    </row>
    <row r="713" spans="3:5" ht="12.75">
      <c r="C713" s="192"/>
      <c r="D713" s="192"/>
      <c r="E713" s="192"/>
    </row>
    <row r="714" spans="3:5" ht="12.75">
      <c r="C714" s="192"/>
      <c r="D714" s="192"/>
      <c r="E714" s="192"/>
    </row>
    <row r="715" spans="3:5" ht="12.75">
      <c r="C715" s="192"/>
      <c r="D715" s="192"/>
      <c r="E715" s="192"/>
    </row>
    <row r="716" spans="3:5" ht="12.75">
      <c r="C716" s="192"/>
      <c r="D716" s="192"/>
      <c r="E716" s="192"/>
    </row>
    <row r="717" spans="3:5" ht="12.75">
      <c r="C717" s="192"/>
      <c r="D717" s="192"/>
      <c r="E717" s="192"/>
    </row>
    <row r="718" spans="3:5" ht="12.75">
      <c r="C718" s="192"/>
      <c r="D718" s="192"/>
      <c r="E718" s="192"/>
    </row>
    <row r="719" spans="3:5" ht="12.75">
      <c r="C719" s="192"/>
      <c r="D719" s="192"/>
      <c r="E719" s="192"/>
    </row>
    <row r="720" spans="3:5" ht="12.75">
      <c r="C720" s="192"/>
      <c r="D720" s="192"/>
      <c r="E720" s="192"/>
    </row>
    <row r="721" spans="3:5" ht="12.75">
      <c r="C721" s="192"/>
      <c r="D721" s="192"/>
      <c r="E721" s="192"/>
    </row>
    <row r="722" spans="3:5" ht="12.75">
      <c r="C722" s="192"/>
      <c r="D722" s="192"/>
      <c r="E722" s="192"/>
    </row>
    <row r="723" spans="3:5" ht="12.75">
      <c r="C723" s="192"/>
      <c r="D723" s="192"/>
      <c r="E723" s="192"/>
    </row>
    <row r="724" spans="3:5" ht="12.75">
      <c r="C724" s="192"/>
      <c r="D724" s="192"/>
      <c r="E724" s="192"/>
    </row>
    <row r="725" spans="3:5" ht="12.75">
      <c r="C725" s="192"/>
      <c r="D725" s="192"/>
      <c r="E725" s="192"/>
    </row>
    <row r="726" spans="3:5" ht="12.75">
      <c r="C726" s="192"/>
      <c r="D726" s="192"/>
      <c r="E726" s="192"/>
    </row>
    <row r="727" spans="3:5" ht="12.75">
      <c r="C727" s="192"/>
      <c r="D727" s="192"/>
      <c r="E727" s="192"/>
    </row>
    <row r="728" spans="3:5" ht="12.75">
      <c r="C728" s="192"/>
      <c r="D728" s="192"/>
      <c r="E728" s="192"/>
    </row>
    <row r="729" spans="3:5" ht="12.75">
      <c r="C729" s="192"/>
      <c r="D729" s="192"/>
      <c r="E729" s="192"/>
    </row>
    <row r="730" spans="3:5" ht="12.75">
      <c r="C730" s="192"/>
      <c r="D730" s="192"/>
      <c r="E730" s="192"/>
    </row>
    <row r="731" spans="3:5" ht="12.75">
      <c r="C731" s="192"/>
      <c r="D731" s="192"/>
      <c r="E731" s="192"/>
    </row>
    <row r="732" spans="3:5" ht="12.75">
      <c r="C732" s="192"/>
      <c r="D732" s="192"/>
      <c r="E732" s="192"/>
    </row>
    <row r="733" spans="3:5" ht="12.75">
      <c r="C733" s="192"/>
      <c r="D733" s="192"/>
      <c r="E733" s="192"/>
    </row>
    <row r="734" spans="3:5" ht="12.75">
      <c r="C734" s="192"/>
      <c r="D734" s="192"/>
      <c r="E734" s="192"/>
    </row>
    <row r="735" spans="3:5" ht="12.75">
      <c r="C735" s="192"/>
      <c r="D735" s="192"/>
      <c r="E735" s="192"/>
    </row>
    <row r="736" spans="3:5" ht="12.75">
      <c r="C736" s="192"/>
      <c r="D736" s="192"/>
      <c r="E736" s="192"/>
    </row>
    <row r="737" spans="3:5" ht="12.75">
      <c r="C737" s="192"/>
      <c r="D737" s="192"/>
      <c r="E737" s="192"/>
    </row>
    <row r="738" spans="3:5" ht="12.75">
      <c r="C738" s="192"/>
      <c r="D738" s="192"/>
      <c r="E738" s="192"/>
    </row>
    <row r="739" spans="3:5" ht="12.75">
      <c r="C739" s="192"/>
      <c r="D739" s="192"/>
      <c r="E739" s="192"/>
    </row>
    <row r="740" spans="3:5" ht="12.75">
      <c r="C740" s="192"/>
      <c r="D740" s="192"/>
      <c r="E740" s="192"/>
    </row>
    <row r="741" spans="3:5" ht="12.75">
      <c r="C741" s="192"/>
      <c r="D741" s="192"/>
      <c r="E741" s="192"/>
    </row>
    <row r="742" spans="3:5" ht="12.75">
      <c r="C742" s="192"/>
      <c r="D742" s="192"/>
      <c r="E742" s="192"/>
    </row>
    <row r="743" spans="3:5" ht="12.75">
      <c r="C743" s="192"/>
      <c r="D743" s="192"/>
      <c r="E743" s="192"/>
    </row>
    <row r="744" spans="3:5" ht="12.75">
      <c r="C744" s="192"/>
      <c r="D744" s="192"/>
      <c r="E744" s="192"/>
    </row>
    <row r="745" spans="3:5" ht="12.75">
      <c r="C745" s="192"/>
      <c r="D745" s="192"/>
      <c r="E745" s="192"/>
    </row>
    <row r="746" spans="3:5" ht="12.75">
      <c r="C746" s="192"/>
      <c r="D746" s="192"/>
      <c r="E746" s="192"/>
    </row>
    <row r="747" spans="3:5" ht="12.75">
      <c r="C747" s="192"/>
      <c r="D747" s="192"/>
      <c r="E747" s="192"/>
    </row>
    <row r="748" spans="3:5" ht="12.75">
      <c r="C748" s="192"/>
      <c r="D748" s="192"/>
      <c r="E748" s="192"/>
    </row>
    <row r="749" spans="3:5" ht="12.75">
      <c r="C749" s="192"/>
      <c r="D749" s="192"/>
      <c r="E749" s="192"/>
    </row>
    <row r="750" spans="3:5" ht="12.75">
      <c r="C750" s="192"/>
      <c r="D750" s="192"/>
      <c r="E750" s="192"/>
    </row>
    <row r="751" spans="3:5" ht="12.75">
      <c r="C751" s="192"/>
      <c r="D751" s="192"/>
      <c r="E751" s="192"/>
    </row>
    <row r="752" spans="3:5" ht="12.75">
      <c r="C752" s="192"/>
      <c r="D752" s="192"/>
      <c r="E752" s="192"/>
    </row>
    <row r="753" spans="3:5" ht="12.75">
      <c r="C753" s="192"/>
      <c r="D753" s="192"/>
      <c r="E753" s="192"/>
    </row>
    <row r="754" spans="3:5" ht="12.75">
      <c r="C754" s="192"/>
      <c r="D754" s="192"/>
      <c r="E754" s="192"/>
    </row>
    <row r="755" spans="3:5" ht="12.75">
      <c r="C755" s="192"/>
      <c r="D755" s="192"/>
      <c r="E755" s="192"/>
    </row>
    <row r="756" spans="3:5" ht="12.75">
      <c r="C756" s="192"/>
      <c r="D756" s="192"/>
      <c r="E756" s="192"/>
    </row>
    <row r="757" spans="3:5" ht="12.75">
      <c r="C757" s="192"/>
      <c r="D757" s="192"/>
      <c r="E757" s="192"/>
    </row>
    <row r="758" spans="3:5" ht="12.75">
      <c r="C758" s="192"/>
      <c r="D758" s="192"/>
      <c r="E758" s="192"/>
    </row>
    <row r="759" spans="3:5" ht="12.75">
      <c r="C759" s="192"/>
      <c r="D759" s="192"/>
      <c r="E759" s="192"/>
    </row>
    <row r="760" spans="3:5" ht="12.75">
      <c r="C760" s="192"/>
      <c r="D760" s="192"/>
      <c r="E760" s="192"/>
    </row>
    <row r="761" spans="3:5" ht="12.75">
      <c r="C761" s="192"/>
      <c r="D761" s="192"/>
      <c r="E761" s="192"/>
    </row>
    <row r="762" spans="3:5" ht="12.75">
      <c r="C762" s="192"/>
      <c r="D762" s="192"/>
      <c r="E762" s="192"/>
    </row>
    <row r="763" spans="3:5" ht="12.75">
      <c r="C763" s="192"/>
      <c r="D763" s="192"/>
      <c r="E763" s="192"/>
    </row>
    <row r="764" spans="3:5" ht="12.75">
      <c r="C764" s="192"/>
      <c r="D764" s="192"/>
      <c r="E764" s="192"/>
    </row>
    <row r="765" spans="3:5" ht="12.75">
      <c r="C765" s="192"/>
      <c r="D765" s="192"/>
      <c r="E765" s="192"/>
    </row>
    <row r="766" spans="3:5" ht="12.75">
      <c r="C766" s="192"/>
      <c r="D766" s="192"/>
      <c r="E766" s="192"/>
    </row>
    <row r="767" spans="3:5" ht="12.75">
      <c r="C767" s="192"/>
      <c r="D767" s="192"/>
      <c r="E767" s="192"/>
    </row>
    <row r="768" spans="3:5" ht="12.75">
      <c r="C768" s="192"/>
      <c r="D768" s="192"/>
      <c r="E768" s="192"/>
    </row>
    <row r="769" spans="3:5" ht="12.75">
      <c r="C769" s="192"/>
      <c r="D769" s="192"/>
      <c r="E769" s="192"/>
    </row>
    <row r="770" spans="3:5" ht="12.75">
      <c r="C770" s="192"/>
      <c r="D770" s="192"/>
      <c r="E770" s="192"/>
    </row>
    <row r="771" spans="3:5" ht="12.75">
      <c r="C771" s="192"/>
      <c r="D771" s="192"/>
      <c r="E771" s="192"/>
    </row>
    <row r="772" spans="3:5" ht="12.75">
      <c r="C772" s="192"/>
      <c r="D772" s="192"/>
      <c r="E772" s="192"/>
    </row>
    <row r="773" spans="3:5" ht="12.75">
      <c r="C773" s="192"/>
      <c r="D773" s="192"/>
      <c r="E773" s="192"/>
    </row>
    <row r="774" spans="3:5" ht="12.75">
      <c r="C774" s="192"/>
      <c r="D774" s="192"/>
      <c r="E774" s="192"/>
    </row>
    <row r="775" spans="3:5" ht="12.75">
      <c r="C775" s="192"/>
      <c r="D775" s="192"/>
      <c r="E775" s="192"/>
    </row>
    <row r="776" spans="3:5" ht="12.75">
      <c r="C776" s="192"/>
      <c r="D776" s="192"/>
      <c r="E776" s="192"/>
    </row>
    <row r="777" spans="3:5" ht="12.75">
      <c r="C777" s="192"/>
      <c r="D777" s="192"/>
      <c r="E777" s="192"/>
    </row>
    <row r="778" spans="3:5" ht="12.75">
      <c r="C778" s="192"/>
      <c r="D778" s="192"/>
      <c r="E778" s="192"/>
    </row>
    <row r="779" spans="3:5" ht="12.75">
      <c r="C779" s="192"/>
      <c r="D779" s="192"/>
      <c r="E779" s="192"/>
    </row>
    <row r="780" spans="3:5" ht="12.75">
      <c r="C780" s="192"/>
      <c r="D780" s="192"/>
      <c r="E780" s="192"/>
    </row>
    <row r="781" spans="3:5" ht="12.75">
      <c r="C781" s="192"/>
      <c r="D781" s="192"/>
      <c r="E781" s="192"/>
    </row>
    <row r="782" spans="3:5" ht="12.75">
      <c r="C782" s="192"/>
      <c r="D782" s="192"/>
      <c r="E782" s="192"/>
    </row>
    <row r="783" spans="3:5" ht="12.75">
      <c r="C783" s="192"/>
      <c r="D783" s="192"/>
      <c r="E783" s="192"/>
    </row>
    <row r="784" spans="3:5" ht="12.75">
      <c r="C784" s="192"/>
      <c r="D784" s="192"/>
      <c r="E784" s="192"/>
    </row>
    <row r="785" spans="3:5" ht="12.75">
      <c r="C785" s="192"/>
      <c r="D785" s="192"/>
      <c r="E785" s="192"/>
    </row>
    <row r="786" spans="3:5" ht="12.75">
      <c r="C786" s="192"/>
      <c r="D786" s="192"/>
      <c r="E786" s="192"/>
    </row>
    <row r="787" spans="3:5" ht="12.75">
      <c r="C787" s="192"/>
      <c r="D787" s="192"/>
      <c r="E787" s="192"/>
    </row>
    <row r="788" spans="3:5" ht="12.75">
      <c r="C788" s="192"/>
      <c r="D788" s="192"/>
      <c r="E788" s="192"/>
    </row>
    <row r="789" spans="3:5" ht="12.75">
      <c r="C789" s="192"/>
      <c r="D789" s="192"/>
      <c r="E789" s="192"/>
    </row>
    <row r="790" spans="3:5" ht="12.75">
      <c r="C790" s="192"/>
      <c r="D790" s="192"/>
      <c r="E790" s="192"/>
    </row>
    <row r="791" spans="3:5" ht="12.75">
      <c r="C791" s="192"/>
      <c r="D791" s="192"/>
      <c r="E791" s="192"/>
    </row>
    <row r="792" spans="3:5" ht="12.75">
      <c r="C792" s="192"/>
      <c r="D792" s="192"/>
      <c r="E792" s="192"/>
    </row>
    <row r="793" spans="3:5" ht="12.75">
      <c r="C793" s="192"/>
      <c r="D793" s="192"/>
      <c r="E793" s="192"/>
    </row>
    <row r="794" spans="3:5" ht="12.75">
      <c r="C794" s="192"/>
      <c r="D794" s="192"/>
      <c r="E794" s="192"/>
    </row>
    <row r="795" spans="3:5" ht="12.75">
      <c r="C795" s="192"/>
      <c r="D795" s="192"/>
      <c r="E795" s="192"/>
    </row>
    <row r="796" spans="3:5" ht="12.75">
      <c r="C796" s="192"/>
      <c r="D796" s="192"/>
      <c r="E796" s="192"/>
    </row>
    <row r="797" spans="3:5" ht="12.75">
      <c r="C797" s="192"/>
      <c r="D797" s="192"/>
      <c r="E797" s="192"/>
    </row>
    <row r="798" spans="3:5" ht="12.75">
      <c r="C798" s="192"/>
      <c r="D798" s="192"/>
      <c r="E798" s="192"/>
    </row>
    <row r="799" spans="3:5" ht="12.75">
      <c r="C799" s="192"/>
      <c r="D799" s="192"/>
      <c r="E799" s="192"/>
    </row>
    <row r="800" spans="3:5" ht="12.75">
      <c r="C800" s="192"/>
      <c r="D800" s="192"/>
      <c r="E800" s="192"/>
    </row>
    <row r="801" spans="3:5" ht="12.75">
      <c r="C801" s="192"/>
      <c r="D801" s="192"/>
      <c r="E801" s="192"/>
    </row>
    <row r="802" spans="3:5" ht="12.75">
      <c r="C802" s="192"/>
      <c r="D802" s="192"/>
      <c r="E802" s="192"/>
    </row>
    <row r="803" spans="3:5" ht="12.75">
      <c r="C803" s="192"/>
      <c r="D803" s="192"/>
      <c r="E803" s="192"/>
    </row>
    <row r="804" spans="3:5" ht="12.75">
      <c r="C804" s="192"/>
      <c r="D804" s="192"/>
      <c r="E804" s="192"/>
    </row>
    <row r="805" spans="3:5" ht="12.75">
      <c r="C805" s="192"/>
      <c r="D805" s="192"/>
      <c r="E805" s="192"/>
    </row>
    <row r="806" spans="3:5" ht="12.75">
      <c r="C806" s="192"/>
      <c r="D806" s="192"/>
      <c r="E806" s="192"/>
    </row>
    <row r="807" spans="3:5" ht="12.75">
      <c r="C807" s="192"/>
      <c r="D807" s="192"/>
      <c r="E807" s="192"/>
    </row>
    <row r="808" spans="3:5" ht="12.75">
      <c r="C808" s="192"/>
      <c r="D808" s="192"/>
      <c r="E808" s="192"/>
    </row>
    <row r="809" spans="3:5" ht="12.75">
      <c r="C809" s="192"/>
      <c r="D809" s="192"/>
      <c r="E809" s="192"/>
    </row>
    <row r="810" spans="3:5" ht="12.75">
      <c r="C810" s="192"/>
      <c r="D810" s="192"/>
      <c r="E810" s="192"/>
    </row>
    <row r="811" spans="3:5" ht="12.75">
      <c r="C811" s="192"/>
      <c r="D811" s="192"/>
      <c r="E811" s="192"/>
    </row>
    <row r="812" spans="3:5" ht="12.75">
      <c r="C812" s="192"/>
      <c r="D812" s="192"/>
      <c r="E812" s="192"/>
    </row>
    <row r="813" spans="3:5" ht="12.75">
      <c r="C813" s="192"/>
      <c r="D813" s="192"/>
      <c r="E813" s="192"/>
    </row>
    <row r="814" spans="3:5" ht="12.75">
      <c r="C814" s="192"/>
      <c r="D814" s="192"/>
      <c r="E814" s="192"/>
    </row>
    <row r="815" spans="3:5" ht="12.75">
      <c r="C815" s="192"/>
      <c r="D815" s="192"/>
      <c r="E815" s="192"/>
    </row>
    <row r="816" spans="3:5" ht="12.75">
      <c r="C816" s="192"/>
      <c r="D816" s="192"/>
      <c r="E816" s="192"/>
    </row>
    <row r="817" spans="3:5" ht="12.75">
      <c r="C817" s="192"/>
      <c r="D817" s="192"/>
      <c r="E817" s="192"/>
    </row>
    <row r="818" spans="3:5" ht="12.75">
      <c r="C818" s="192"/>
      <c r="D818" s="192"/>
      <c r="E818" s="192"/>
    </row>
    <row r="819" spans="3:5" ht="12.75">
      <c r="C819" s="192"/>
      <c r="D819" s="192"/>
      <c r="E819" s="192"/>
    </row>
    <row r="820" spans="3:5" ht="12.75">
      <c r="C820" s="192"/>
      <c r="D820" s="192"/>
      <c r="E820" s="192"/>
    </row>
    <row r="821" spans="3:5" ht="12.75">
      <c r="C821" s="192"/>
      <c r="D821" s="192"/>
      <c r="E821" s="192"/>
    </row>
    <row r="822" spans="3:5" ht="12.75">
      <c r="C822" s="192"/>
      <c r="D822" s="192"/>
      <c r="E822" s="192"/>
    </row>
    <row r="823" spans="3:5" ht="12.75">
      <c r="C823" s="192"/>
      <c r="D823" s="192"/>
      <c r="E823" s="192"/>
    </row>
    <row r="824" spans="3:5" ht="12.75">
      <c r="C824" s="192"/>
      <c r="D824" s="192"/>
      <c r="E824" s="192"/>
    </row>
    <row r="825" spans="3:5" ht="12.75">
      <c r="C825" s="192"/>
      <c r="D825" s="192"/>
      <c r="E825" s="192"/>
    </row>
    <row r="826" spans="3:5" ht="12.75">
      <c r="C826" s="192"/>
      <c r="D826" s="192"/>
      <c r="E826" s="192"/>
    </row>
    <row r="827" spans="3:5" ht="12.75">
      <c r="C827" s="192"/>
      <c r="D827" s="192"/>
      <c r="E827" s="192"/>
    </row>
    <row r="828" spans="3:5" ht="12.75">
      <c r="C828" s="192"/>
      <c r="D828" s="192"/>
      <c r="E828" s="192"/>
    </row>
    <row r="829" spans="3:5" ht="12.75">
      <c r="C829" s="192"/>
      <c r="D829" s="192"/>
      <c r="E829" s="192"/>
    </row>
    <row r="830" spans="3:5" ht="12.75">
      <c r="C830" s="192"/>
      <c r="D830" s="192"/>
      <c r="E830" s="192"/>
    </row>
    <row r="831" spans="3:5" ht="12.75">
      <c r="C831" s="192"/>
      <c r="D831" s="192"/>
      <c r="E831" s="192"/>
    </row>
    <row r="832" spans="3:5" ht="12.75">
      <c r="C832" s="192"/>
      <c r="D832" s="192"/>
      <c r="E832" s="192"/>
    </row>
    <row r="833" spans="3:5" ht="12.75">
      <c r="C833" s="192"/>
      <c r="D833" s="192"/>
      <c r="E833" s="192"/>
    </row>
    <row r="834" spans="3:5" ht="12.75">
      <c r="C834" s="192"/>
      <c r="D834" s="192"/>
      <c r="E834" s="192"/>
    </row>
    <row r="835" spans="3:5" ht="12.75">
      <c r="C835" s="192"/>
      <c r="D835" s="192"/>
      <c r="E835" s="192"/>
    </row>
    <row r="836" spans="3:5" ht="12.75">
      <c r="C836" s="192"/>
      <c r="D836" s="192"/>
      <c r="E836" s="192"/>
    </row>
    <row r="837" spans="3:5" ht="12.75">
      <c r="C837" s="192"/>
      <c r="D837" s="192"/>
      <c r="E837" s="192"/>
    </row>
    <row r="838" spans="3:5" ht="12.75">
      <c r="C838" s="192"/>
      <c r="D838" s="192"/>
      <c r="E838" s="192"/>
    </row>
    <row r="839" spans="3:5" ht="12.75">
      <c r="C839" s="192"/>
      <c r="D839" s="192"/>
      <c r="E839" s="192"/>
    </row>
    <row r="840" spans="3:5" ht="12.75">
      <c r="C840" s="192"/>
      <c r="D840" s="192"/>
      <c r="E840" s="192"/>
    </row>
    <row r="841" spans="3:5" ht="12.75">
      <c r="C841" s="192"/>
      <c r="D841" s="192"/>
      <c r="E841" s="192"/>
    </row>
    <row r="842" spans="3:5" ht="12.75">
      <c r="C842" s="192"/>
      <c r="D842" s="192"/>
      <c r="E842" s="192"/>
    </row>
    <row r="843" spans="3:5" ht="12.75">
      <c r="C843" s="192"/>
      <c r="D843" s="192"/>
      <c r="E843" s="192"/>
    </row>
    <row r="844" spans="3:5" ht="12.75">
      <c r="C844" s="192"/>
      <c r="D844" s="192"/>
      <c r="E844" s="192"/>
    </row>
    <row r="845" spans="3:5" ht="12.75">
      <c r="C845" s="192"/>
      <c r="D845" s="192"/>
      <c r="E845" s="192"/>
    </row>
    <row r="846" spans="3:5" ht="12.75">
      <c r="C846" s="192"/>
      <c r="D846" s="192"/>
      <c r="E846" s="192"/>
    </row>
    <row r="847" spans="3:5" ht="12.75">
      <c r="C847" s="192"/>
      <c r="D847" s="192"/>
      <c r="E847" s="192"/>
    </row>
    <row r="848" spans="3:5" ht="12.75">
      <c r="C848" s="192"/>
      <c r="D848" s="192"/>
      <c r="E848" s="192"/>
    </row>
    <row r="849" spans="3:5" ht="12.75">
      <c r="C849" s="192"/>
      <c r="D849" s="192"/>
      <c r="E849" s="192"/>
    </row>
    <row r="850" spans="3:5" ht="12.75">
      <c r="C850" s="192"/>
      <c r="D850" s="192"/>
      <c r="E850" s="192"/>
    </row>
    <row r="851" spans="3:5" ht="12.75">
      <c r="C851" s="192"/>
      <c r="D851" s="192"/>
      <c r="E851" s="192"/>
    </row>
    <row r="852" spans="3:5" ht="12.75">
      <c r="C852" s="192"/>
      <c r="D852" s="192"/>
      <c r="E852" s="192"/>
    </row>
    <row r="853" spans="3:5" ht="12.75">
      <c r="C853" s="192"/>
      <c r="D853" s="192"/>
      <c r="E853" s="192"/>
    </row>
    <row r="854" spans="3:5" ht="12.75">
      <c r="C854" s="192"/>
      <c r="D854" s="192"/>
      <c r="E854" s="192"/>
    </row>
    <row r="855" spans="3:5" ht="12.75">
      <c r="C855" s="192"/>
      <c r="D855" s="192"/>
      <c r="E855" s="192"/>
    </row>
    <row r="856" spans="3:5" ht="12.75">
      <c r="C856" s="192"/>
      <c r="D856" s="192"/>
      <c r="E856" s="192"/>
    </row>
    <row r="857" spans="3:5" ht="12.75">
      <c r="C857" s="192"/>
      <c r="D857" s="192"/>
      <c r="E857" s="192"/>
    </row>
    <row r="858" spans="3:5" ht="12.75">
      <c r="C858" s="192"/>
      <c r="D858" s="192"/>
      <c r="E858" s="192"/>
    </row>
    <row r="859" spans="3:5" ht="12.75">
      <c r="C859" s="192"/>
      <c r="D859" s="192"/>
      <c r="E859" s="192"/>
    </row>
    <row r="860" spans="3:5" ht="12.75">
      <c r="C860" s="192"/>
      <c r="D860" s="192"/>
      <c r="E860" s="192"/>
    </row>
    <row r="861" spans="3:5" ht="12.75">
      <c r="C861" s="192"/>
      <c r="D861" s="192"/>
      <c r="E861" s="192"/>
    </row>
    <row r="862" spans="3:5" ht="12.75">
      <c r="C862" s="192"/>
      <c r="D862" s="192"/>
      <c r="E862" s="192"/>
    </row>
    <row r="863" spans="3:5" ht="12.75">
      <c r="C863" s="192"/>
      <c r="D863" s="192"/>
      <c r="E863" s="192"/>
    </row>
    <row r="864" spans="3:5" ht="12.75">
      <c r="C864" s="192"/>
      <c r="D864" s="192"/>
      <c r="E864" s="192"/>
    </row>
    <row r="865" spans="3:5" ht="12.75">
      <c r="C865" s="192"/>
      <c r="D865" s="192"/>
      <c r="E865" s="192"/>
    </row>
    <row r="866" spans="3:5" ht="12.75">
      <c r="C866" s="192"/>
      <c r="D866" s="192"/>
      <c r="E866" s="192"/>
    </row>
    <row r="867" spans="3:5" ht="12.75">
      <c r="C867" s="192"/>
      <c r="D867" s="192"/>
      <c r="E867" s="192"/>
    </row>
    <row r="868" spans="3:5" ht="12.75">
      <c r="C868" s="192"/>
      <c r="D868" s="192"/>
      <c r="E868" s="192"/>
    </row>
    <row r="869" spans="3:5" ht="12.75">
      <c r="C869" s="192"/>
      <c r="D869" s="192"/>
      <c r="E869" s="192"/>
    </row>
    <row r="870" spans="3:5" ht="12.75">
      <c r="C870" s="192"/>
      <c r="D870" s="192"/>
      <c r="E870" s="192"/>
    </row>
    <row r="871" spans="3:5" ht="12.75">
      <c r="C871" s="192"/>
      <c r="D871" s="192"/>
      <c r="E871" s="192"/>
    </row>
    <row r="872" spans="3:5" ht="12.75">
      <c r="C872" s="192"/>
      <c r="D872" s="192"/>
      <c r="E872" s="192"/>
    </row>
    <row r="873" spans="3:5" ht="12.75">
      <c r="C873" s="192"/>
      <c r="D873" s="192"/>
      <c r="E873" s="192"/>
    </row>
    <row r="874" spans="3:5" ht="12.75">
      <c r="C874" s="192"/>
      <c r="D874" s="192"/>
      <c r="E874" s="192"/>
    </row>
    <row r="875" spans="3:5" ht="12.75">
      <c r="C875" s="192"/>
      <c r="D875" s="192"/>
      <c r="E875" s="192"/>
    </row>
    <row r="876" spans="3:5" ht="12.75">
      <c r="C876" s="192"/>
      <c r="D876" s="192"/>
      <c r="E876" s="192"/>
    </row>
    <row r="877" spans="3:5" ht="12.75">
      <c r="C877" s="192"/>
      <c r="D877" s="192"/>
      <c r="E877" s="192"/>
    </row>
    <row r="878" spans="3:5" ht="12.75">
      <c r="C878" s="192"/>
      <c r="D878" s="192"/>
      <c r="E878" s="192"/>
    </row>
    <row r="879" spans="3:5" ht="12.75">
      <c r="C879" s="192"/>
      <c r="D879" s="192"/>
      <c r="E879" s="192"/>
    </row>
    <row r="880" spans="3:5" ht="12.75">
      <c r="C880" s="192"/>
      <c r="D880" s="192"/>
      <c r="E880" s="192"/>
    </row>
    <row r="881" spans="3:5" ht="12.75">
      <c r="C881" s="192"/>
      <c r="D881" s="192"/>
      <c r="E881" s="192"/>
    </row>
    <row r="882" spans="3:5" ht="12.75">
      <c r="C882" s="192"/>
      <c r="D882" s="192"/>
      <c r="E882" s="192"/>
    </row>
    <row r="883" spans="3:5" ht="12.75">
      <c r="C883" s="192"/>
      <c r="D883" s="192"/>
      <c r="E883" s="192"/>
    </row>
    <row r="884" spans="3:5" ht="12.75">
      <c r="C884" s="192"/>
      <c r="D884" s="192"/>
      <c r="E884" s="192"/>
    </row>
    <row r="885" spans="3:5" ht="12.75">
      <c r="C885" s="192"/>
      <c r="D885" s="192"/>
      <c r="E885" s="192"/>
    </row>
    <row r="886" spans="3:5" ht="12.75">
      <c r="C886" s="192"/>
      <c r="D886" s="192"/>
      <c r="E886" s="192"/>
    </row>
    <row r="887" spans="3:5" ht="12.75">
      <c r="C887" s="192"/>
      <c r="D887" s="192"/>
      <c r="E887" s="192"/>
    </row>
    <row r="888" spans="3:5" ht="12.75">
      <c r="C888" s="192"/>
      <c r="D888" s="192"/>
      <c r="E888" s="192"/>
    </row>
    <row r="889" spans="3:5" ht="12.75">
      <c r="C889" s="192"/>
      <c r="D889" s="192"/>
      <c r="E889" s="192"/>
    </row>
    <row r="890" spans="3:5" ht="12.75">
      <c r="C890" s="192"/>
      <c r="D890" s="192"/>
      <c r="E890" s="192"/>
    </row>
    <row r="891" spans="3:5" ht="12.75">
      <c r="C891" s="192"/>
      <c r="D891" s="192"/>
      <c r="E891" s="192"/>
    </row>
    <row r="892" spans="3:5" ht="12.75">
      <c r="C892" s="192"/>
      <c r="D892" s="192"/>
      <c r="E892" s="192"/>
    </row>
    <row r="893" spans="3:5" ht="12.75">
      <c r="C893" s="192"/>
      <c r="D893" s="192"/>
      <c r="E893" s="192"/>
    </row>
    <row r="894" spans="3:5" ht="12.75">
      <c r="C894" s="192"/>
      <c r="D894" s="192"/>
      <c r="E894" s="192"/>
    </row>
    <row r="895" spans="3:5" ht="12.75">
      <c r="C895" s="192"/>
      <c r="D895" s="192"/>
      <c r="E895" s="192"/>
    </row>
    <row r="896" spans="3:5" ht="12.75">
      <c r="C896" s="192"/>
      <c r="D896" s="192"/>
      <c r="E896" s="192"/>
    </row>
    <row r="897" spans="3:5" ht="12.75">
      <c r="C897" s="192"/>
      <c r="D897" s="192"/>
      <c r="E897" s="192"/>
    </row>
    <row r="898" spans="3:5" ht="12.75">
      <c r="C898" s="192"/>
      <c r="D898" s="192"/>
      <c r="E898" s="192"/>
    </row>
    <row r="899" spans="3:5" ht="12.75">
      <c r="C899" s="192"/>
      <c r="D899" s="192"/>
      <c r="E899" s="192"/>
    </row>
    <row r="900" spans="3:5" ht="12.75">
      <c r="C900" s="192"/>
      <c r="D900" s="192"/>
      <c r="E900" s="192"/>
    </row>
    <row r="901" spans="3:5" ht="12.75">
      <c r="C901" s="192"/>
      <c r="D901" s="192"/>
      <c r="E901" s="192"/>
    </row>
    <row r="902" spans="3:5" ht="12.75">
      <c r="C902" s="192"/>
      <c r="D902" s="192"/>
      <c r="E902" s="192"/>
    </row>
    <row r="903" spans="3:5" ht="12.75">
      <c r="C903" s="192"/>
      <c r="D903" s="192"/>
      <c r="E903" s="192"/>
    </row>
    <row r="904" spans="3:5" ht="12.75">
      <c r="C904" s="192"/>
      <c r="D904" s="192"/>
      <c r="E904" s="192"/>
    </row>
    <row r="905" spans="3:5" ht="12.75">
      <c r="C905" s="192"/>
      <c r="D905" s="192"/>
      <c r="E905" s="192"/>
    </row>
    <row r="906" spans="3:5" ht="12.75">
      <c r="C906" s="192"/>
      <c r="D906" s="192"/>
      <c r="E906" s="192"/>
    </row>
    <row r="907" spans="3:5" ht="12.75">
      <c r="C907" s="192"/>
      <c r="D907" s="192"/>
      <c r="E907" s="192"/>
    </row>
    <row r="908" spans="3:5" ht="12.75">
      <c r="C908" s="192"/>
      <c r="D908" s="192"/>
      <c r="E908" s="192"/>
    </row>
    <row r="909" spans="3:5" ht="12.75">
      <c r="C909" s="192"/>
      <c r="D909" s="192"/>
      <c r="E909" s="192"/>
    </row>
    <row r="910" spans="3:5" ht="12.75">
      <c r="C910" s="192"/>
      <c r="D910" s="192"/>
      <c r="E910" s="192"/>
    </row>
    <row r="911" spans="3:5" ht="12.75">
      <c r="C911" s="192"/>
      <c r="D911" s="192"/>
      <c r="E911" s="192"/>
    </row>
    <row r="912" spans="3:5" ht="12.75">
      <c r="C912" s="192"/>
      <c r="D912" s="192"/>
      <c r="E912" s="192"/>
    </row>
    <row r="913" spans="3:5" ht="12.75">
      <c r="C913" s="192"/>
      <c r="D913" s="192"/>
      <c r="E913" s="192"/>
    </row>
    <row r="914" spans="3:5" ht="12.75">
      <c r="C914" s="192"/>
      <c r="D914" s="192"/>
      <c r="E914" s="192"/>
    </row>
    <row r="915" spans="3:5" ht="12.75">
      <c r="C915" s="192"/>
      <c r="D915" s="192"/>
      <c r="E915" s="192"/>
    </row>
    <row r="916" spans="3:5" ht="12.75">
      <c r="C916" s="192"/>
      <c r="D916" s="192"/>
      <c r="E916" s="192"/>
    </row>
    <row r="917" spans="3:5" ht="12.75">
      <c r="C917" s="192"/>
      <c r="D917" s="192"/>
      <c r="E917" s="192"/>
    </row>
    <row r="918" spans="3:5" ht="12.75">
      <c r="C918" s="192"/>
      <c r="D918" s="192"/>
      <c r="E918" s="192"/>
    </row>
    <row r="919" spans="3:5" ht="12.75">
      <c r="C919" s="192"/>
      <c r="D919" s="192"/>
      <c r="E919" s="192"/>
    </row>
    <row r="920" spans="3:5" ht="12.75">
      <c r="C920" s="192"/>
      <c r="D920" s="192"/>
      <c r="E920" s="192"/>
    </row>
    <row r="921" spans="3:5" ht="12.75">
      <c r="C921" s="192"/>
      <c r="D921" s="192"/>
      <c r="E921" s="192"/>
    </row>
    <row r="922" spans="3:5" ht="12.75">
      <c r="C922" s="192"/>
      <c r="D922" s="192"/>
      <c r="E922" s="192"/>
    </row>
    <row r="923" spans="3:5" ht="12.75">
      <c r="C923" s="192"/>
      <c r="D923" s="192"/>
      <c r="E923" s="192"/>
    </row>
    <row r="924" spans="3:5" ht="12.75">
      <c r="C924" s="192"/>
      <c r="D924" s="192"/>
      <c r="E924" s="192"/>
    </row>
    <row r="925" spans="3:5" ht="12.75">
      <c r="C925" s="192"/>
      <c r="D925" s="192"/>
      <c r="E925" s="192"/>
    </row>
    <row r="926" spans="3:5" ht="12.75">
      <c r="C926" s="192"/>
      <c r="D926" s="192"/>
      <c r="E926" s="192"/>
    </row>
    <row r="927" spans="3:5" ht="12.75">
      <c r="C927" s="192"/>
      <c r="D927" s="192"/>
      <c r="E927" s="192"/>
    </row>
    <row r="928" spans="3:5" ht="12.75">
      <c r="C928" s="192"/>
      <c r="D928" s="192"/>
      <c r="E928" s="192"/>
    </row>
    <row r="929" spans="3:5" ht="12.75">
      <c r="C929" s="192"/>
      <c r="D929" s="192"/>
      <c r="E929" s="192"/>
    </row>
    <row r="930" spans="3:5" ht="12.75">
      <c r="C930" s="192"/>
      <c r="D930" s="192"/>
      <c r="E930" s="192"/>
    </row>
    <row r="931" spans="3:5" ht="12.75">
      <c r="C931" s="192"/>
      <c r="D931" s="192"/>
      <c r="E931" s="192"/>
    </row>
    <row r="932" spans="3:5" ht="12.75">
      <c r="C932" s="192"/>
      <c r="D932" s="192"/>
      <c r="E932" s="192"/>
    </row>
    <row r="933" spans="3:5" ht="12.75">
      <c r="C933" s="192"/>
      <c r="D933" s="192"/>
      <c r="E933" s="192"/>
    </row>
    <row r="934" spans="3:5" ht="12.75">
      <c r="C934" s="192"/>
      <c r="D934" s="192"/>
      <c r="E934" s="192"/>
    </row>
    <row r="935" spans="3:5" ht="12.75">
      <c r="C935" s="192"/>
      <c r="D935" s="192"/>
      <c r="E935" s="192"/>
    </row>
    <row r="936" spans="3:5" ht="12.75">
      <c r="C936" s="192"/>
      <c r="D936" s="192"/>
      <c r="E936" s="192"/>
    </row>
    <row r="937" spans="3:5" ht="12.75">
      <c r="C937" s="192"/>
      <c r="D937" s="192"/>
      <c r="E937" s="192"/>
    </row>
    <row r="938" spans="3:5" ht="12.75">
      <c r="C938" s="192"/>
      <c r="D938" s="192"/>
      <c r="E938" s="192"/>
    </row>
    <row r="939" spans="3:5" ht="12.75">
      <c r="C939" s="192"/>
      <c r="D939" s="192"/>
      <c r="E939" s="192"/>
    </row>
    <row r="940" spans="3:5" ht="12.75">
      <c r="C940" s="192"/>
      <c r="D940" s="192"/>
      <c r="E940" s="192"/>
    </row>
    <row r="941" spans="3:5" ht="12.75">
      <c r="C941" s="192"/>
      <c r="D941" s="192"/>
      <c r="E941" s="192"/>
    </row>
    <row r="942" spans="3:5" ht="12.75">
      <c r="C942" s="192"/>
      <c r="D942" s="192"/>
      <c r="E942" s="192"/>
    </row>
    <row r="943" spans="3:5" ht="12.75">
      <c r="C943" s="192"/>
      <c r="D943" s="192"/>
      <c r="E943" s="192"/>
    </row>
    <row r="944" spans="3:5" ht="12.75">
      <c r="C944" s="192"/>
      <c r="D944" s="192"/>
      <c r="E944" s="192"/>
    </row>
    <row r="945" spans="3:5" ht="12.75">
      <c r="C945" s="192"/>
      <c r="D945" s="192"/>
      <c r="E945" s="192"/>
    </row>
    <row r="946" spans="3:5" ht="12.75">
      <c r="C946" s="192"/>
      <c r="D946" s="192"/>
      <c r="E946" s="192"/>
    </row>
    <row r="947" spans="3:5" ht="12.75">
      <c r="C947" s="192"/>
      <c r="D947" s="192"/>
      <c r="E947" s="192"/>
    </row>
    <row r="948" spans="3:5" ht="12.75">
      <c r="C948" s="192"/>
      <c r="D948" s="192"/>
      <c r="E948" s="192"/>
    </row>
    <row r="949" spans="3:5" ht="12.75">
      <c r="C949" s="192"/>
      <c r="D949" s="192"/>
      <c r="E949" s="192"/>
    </row>
    <row r="950" spans="3:5" ht="12.75">
      <c r="C950" s="192"/>
      <c r="D950" s="192"/>
      <c r="E950" s="192"/>
    </row>
    <row r="951" spans="3:5" ht="12.75">
      <c r="C951" s="192"/>
      <c r="D951" s="192"/>
      <c r="E951" s="192"/>
    </row>
    <row r="952" spans="3:5" ht="12.75">
      <c r="C952" s="192"/>
      <c r="D952" s="192"/>
      <c r="E952" s="192"/>
    </row>
    <row r="953" spans="3:5" ht="12.75">
      <c r="C953" s="192"/>
      <c r="D953" s="192"/>
      <c r="E953" s="192"/>
    </row>
    <row r="954" spans="3:5" ht="12.75">
      <c r="C954" s="192"/>
      <c r="D954" s="192"/>
      <c r="E954" s="192"/>
    </row>
    <row r="955" spans="3:5" ht="12.75">
      <c r="C955" s="192"/>
      <c r="D955" s="192"/>
      <c r="E955" s="192"/>
    </row>
    <row r="956" spans="3:5" ht="12.75">
      <c r="C956" s="192"/>
      <c r="D956" s="192"/>
      <c r="E956" s="192"/>
    </row>
    <row r="957" spans="3:5" ht="12.75">
      <c r="C957" s="192"/>
      <c r="D957" s="192"/>
      <c r="E957" s="192"/>
    </row>
    <row r="958" spans="3:5" ht="12.75">
      <c r="C958" s="192"/>
      <c r="D958" s="192"/>
      <c r="E958" s="192"/>
    </row>
    <row r="959" spans="3:5" ht="12.75">
      <c r="C959" s="192"/>
      <c r="D959" s="192"/>
      <c r="E959" s="192"/>
    </row>
    <row r="960" spans="3:5" ht="12.75">
      <c r="C960" s="192"/>
      <c r="D960" s="192"/>
      <c r="E960" s="192"/>
    </row>
    <row r="961" spans="3:5" ht="12.75">
      <c r="C961" s="192"/>
      <c r="D961" s="192"/>
      <c r="E961" s="192"/>
    </row>
    <row r="962" spans="3:5" ht="12.75">
      <c r="C962" s="192"/>
      <c r="D962" s="192"/>
      <c r="E962" s="192"/>
    </row>
    <row r="963" spans="3:5" ht="12.75">
      <c r="C963" s="192"/>
      <c r="D963" s="192"/>
      <c r="E963" s="192"/>
    </row>
    <row r="964" spans="3:5" ht="12.75">
      <c r="C964" s="192"/>
      <c r="D964" s="192"/>
      <c r="E964" s="192"/>
    </row>
    <row r="965" spans="3:5" ht="12.75">
      <c r="C965" s="192"/>
      <c r="D965" s="192"/>
      <c r="E965" s="192"/>
    </row>
    <row r="966" spans="3:5" ht="12.75">
      <c r="C966" s="192"/>
      <c r="D966" s="192"/>
      <c r="E966" s="192"/>
    </row>
    <row r="967" spans="3:5" ht="12.75">
      <c r="C967" s="192"/>
      <c r="D967" s="192"/>
      <c r="E967" s="192"/>
    </row>
    <row r="968" spans="3:5" ht="12.75">
      <c r="C968" s="192"/>
      <c r="D968" s="192"/>
      <c r="E968" s="192"/>
    </row>
    <row r="969" spans="3:5" ht="12.75">
      <c r="C969" s="192"/>
      <c r="D969" s="192"/>
      <c r="E969" s="192"/>
    </row>
    <row r="970" spans="3:5" ht="12.75">
      <c r="C970" s="192"/>
      <c r="D970" s="192"/>
      <c r="E970" s="192"/>
    </row>
    <row r="971" spans="3:5" ht="12.75">
      <c r="C971" s="192"/>
      <c r="D971" s="192"/>
      <c r="E971" s="192"/>
    </row>
    <row r="972" spans="3:5" ht="12.75">
      <c r="C972" s="192"/>
      <c r="D972" s="192"/>
      <c r="E972" s="192"/>
    </row>
    <row r="973" spans="3:5" ht="12.75">
      <c r="C973" s="192"/>
      <c r="D973" s="192"/>
      <c r="E973" s="192"/>
    </row>
    <row r="974" spans="3:5" ht="12.75">
      <c r="C974" s="192"/>
      <c r="D974" s="192"/>
      <c r="E974" s="192"/>
    </row>
    <row r="975" spans="3:5" ht="12.75">
      <c r="C975" s="192"/>
      <c r="D975" s="192"/>
      <c r="E975" s="192"/>
    </row>
    <row r="976" spans="3:5" ht="12.75">
      <c r="C976" s="192"/>
      <c r="D976" s="192"/>
      <c r="E976" s="192"/>
    </row>
    <row r="977" spans="3:5" ht="12.75">
      <c r="C977" s="192"/>
      <c r="D977" s="192"/>
      <c r="E977" s="192"/>
    </row>
    <row r="978" spans="3:5" ht="12.75">
      <c r="C978" s="192"/>
      <c r="D978" s="192"/>
      <c r="E978" s="192"/>
    </row>
    <row r="979" spans="3:5" ht="12.75">
      <c r="C979" s="192"/>
      <c r="D979" s="192"/>
      <c r="E979" s="192"/>
    </row>
    <row r="980" spans="3:5" ht="12.75">
      <c r="C980" s="192"/>
      <c r="D980" s="192"/>
      <c r="E980" s="192"/>
    </row>
    <row r="981" spans="3:5" ht="12.75">
      <c r="C981" s="192"/>
      <c r="D981" s="192"/>
      <c r="E981" s="192"/>
    </row>
    <row r="982" spans="3:5" ht="12.75">
      <c r="C982" s="192"/>
      <c r="D982" s="192"/>
      <c r="E982" s="192"/>
    </row>
    <row r="983" spans="3:5" ht="12.75">
      <c r="C983" s="192"/>
      <c r="D983" s="192"/>
      <c r="E983" s="192"/>
    </row>
    <row r="984" spans="3:5" ht="12.75">
      <c r="C984" s="192"/>
      <c r="D984" s="192"/>
      <c r="E984" s="192"/>
    </row>
    <row r="985" spans="3:5" ht="12.75">
      <c r="C985" s="192"/>
      <c r="D985" s="192"/>
      <c r="E985" s="192"/>
    </row>
    <row r="986" spans="3:5" ht="12.75">
      <c r="C986" s="192"/>
      <c r="D986" s="192"/>
      <c r="E986" s="192"/>
    </row>
    <row r="987" spans="3:5" ht="12.75">
      <c r="C987" s="192"/>
      <c r="D987" s="192"/>
      <c r="E987" s="192"/>
    </row>
    <row r="988" spans="3:5" ht="12.75">
      <c r="C988" s="192"/>
      <c r="D988" s="192"/>
      <c r="E988" s="192"/>
    </row>
    <row r="989" spans="3:5" ht="12.75">
      <c r="C989" s="192"/>
      <c r="D989" s="192"/>
      <c r="E989" s="192"/>
    </row>
    <row r="990" spans="3:5" ht="12.75">
      <c r="C990" s="192"/>
      <c r="D990" s="192"/>
      <c r="E990" s="192"/>
    </row>
    <row r="991" spans="3:5" ht="12.75">
      <c r="C991" s="192"/>
      <c r="D991" s="192"/>
      <c r="E991" s="192"/>
    </row>
    <row r="992" spans="3:5" ht="12.75">
      <c r="C992" s="192"/>
      <c r="D992" s="192"/>
      <c r="E992" s="192"/>
    </row>
    <row r="993" spans="3:5" ht="12.75">
      <c r="C993" s="192"/>
      <c r="D993" s="192"/>
      <c r="E993" s="192"/>
    </row>
    <row r="994" spans="3:5" ht="12.75">
      <c r="C994" s="192"/>
      <c r="D994" s="192"/>
      <c r="E994" s="192"/>
    </row>
    <row r="995" spans="3:5" ht="12.75">
      <c r="C995" s="192"/>
      <c r="D995" s="192"/>
      <c r="E995" s="192"/>
    </row>
    <row r="996" spans="3:5" ht="12.75">
      <c r="C996" s="192"/>
      <c r="D996" s="192"/>
      <c r="E996" s="192"/>
    </row>
    <row r="997" spans="3:5" ht="12.75">
      <c r="C997" s="192"/>
      <c r="D997" s="192"/>
      <c r="E997" s="192"/>
    </row>
    <row r="998" spans="3:5" ht="12.75">
      <c r="C998" s="192"/>
      <c r="D998" s="192"/>
      <c r="E998" s="192"/>
    </row>
    <row r="999" spans="3:5" ht="12.75">
      <c r="C999" s="192"/>
      <c r="D999" s="192"/>
      <c r="E999" s="192"/>
    </row>
    <row r="1000" spans="3:5" ht="12.75">
      <c r="C1000" s="192"/>
      <c r="D1000" s="192"/>
      <c r="E1000" s="192"/>
    </row>
    <row r="1001" spans="3:5" ht="12.75">
      <c r="C1001" s="192"/>
      <c r="D1001" s="192"/>
      <c r="E1001" s="192"/>
    </row>
    <row r="1002" spans="3:5" ht="12.75">
      <c r="C1002" s="192"/>
      <c r="D1002" s="192"/>
      <c r="E1002" s="192"/>
    </row>
    <row r="1003" spans="3:5" ht="12.75">
      <c r="C1003" s="192"/>
      <c r="D1003" s="192"/>
      <c r="E1003" s="192"/>
    </row>
    <row r="1004" spans="3:5" ht="12.75">
      <c r="C1004" s="192"/>
      <c r="D1004" s="192"/>
      <c r="E1004" s="192"/>
    </row>
    <row r="1005" spans="3:5" ht="12.75">
      <c r="C1005" s="192"/>
      <c r="D1005" s="192"/>
      <c r="E1005" s="192"/>
    </row>
    <row r="1006" spans="3:5" ht="12.75">
      <c r="C1006" s="192"/>
      <c r="D1006" s="192"/>
      <c r="E1006" s="192"/>
    </row>
    <row r="1007" spans="3:5" ht="12.75">
      <c r="C1007" s="192"/>
      <c r="D1007" s="192"/>
      <c r="E1007" s="192"/>
    </row>
    <row r="1008" spans="3:5" ht="12.75">
      <c r="C1008" s="192"/>
      <c r="D1008" s="192"/>
      <c r="E1008" s="192"/>
    </row>
    <row r="1009" spans="3:5" ht="12.75">
      <c r="C1009" s="192"/>
      <c r="D1009" s="192"/>
      <c r="E1009" s="192"/>
    </row>
    <row r="1010" spans="3:5" ht="12.75">
      <c r="C1010" s="192"/>
      <c r="D1010" s="192"/>
      <c r="E1010" s="192"/>
    </row>
    <row r="1011" spans="3:5" ht="12.75">
      <c r="C1011" s="192"/>
      <c r="D1011" s="192"/>
      <c r="E1011" s="192"/>
    </row>
    <row r="1012" spans="3:5" ht="12.75">
      <c r="C1012" s="192"/>
      <c r="D1012" s="192"/>
      <c r="E1012" s="192"/>
    </row>
    <row r="1013" spans="3:5" ht="12.75">
      <c r="C1013" s="192"/>
      <c r="D1013" s="192"/>
      <c r="E1013" s="192"/>
    </row>
    <row r="1014" spans="3:5" ht="12.75">
      <c r="C1014" s="192"/>
      <c r="D1014" s="192"/>
      <c r="E1014" s="192"/>
    </row>
    <row r="1015" spans="3:5" ht="12.75">
      <c r="C1015" s="192"/>
      <c r="D1015" s="192"/>
      <c r="E1015" s="192"/>
    </row>
    <row r="1016" spans="3:5" ht="12.75">
      <c r="C1016" s="192"/>
      <c r="D1016" s="192"/>
      <c r="E1016" s="192"/>
    </row>
    <row r="1017" spans="3:5" ht="12.75">
      <c r="C1017" s="192"/>
      <c r="D1017" s="192"/>
      <c r="E1017" s="192"/>
    </row>
    <row r="1018" spans="3:5" ht="12.75">
      <c r="C1018" s="192"/>
      <c r="D1018" s="192"/>
      <c r="E1018" s="192"/>
    </row>
    <row r="1019" spans="3:5" ht="12.75">
      <c r="C1019" s="192"/>
      <c r="D1019" s="192"/>
      <c r="E1019" s="192"/>
    </row>
    <row r="1020" spans="3:5" ht="12.75">
      <c r="C1020" s="192"/>
      <c r="D1020" s="192"/>
      <c r="E1020" s="192"/>
    </row>
    <row r="1021" spans="3:5" ht="12.75">
      <c r="C1021" s="192"/>
      <c r="D1021" s="192"/>
      <c r="E1021" s="192"/>
    </row>
    <row r="1022" spans="3:5" ht="12.75">
      <c r="C1022" s="192"/>
      <c r="D1022" s="192"/>
      <c r="E1022" s="192"/>
    </row>
    <row r="1023" spans="3:5" ht="12.75">
      <c r="C1023" s="192"/>
      <c r="D1023" s="192"/>
      <c r="E1023" s="192"/>
    </row>
    <row r="1024" spans="3:5" ht="12.75">
      <c r="C1024" s="192"/>
      <c r="D1024" s="192"/>
      <c r="E1024" s="192"/>
    </row>
    <row r="1025" spans="3:5" ht="12.75">
      <c r="C1025" s="192"/>
      <c r="D1025" s="192"/>
      <c r="E1025" s="192"/>
    </row>
    <row r="1026" spans="3:5" ht="12.75">
      <c r="C1026" s="192"/>
      <c r="D1026" s="192"/>
      <c r="E1026" s="192"/>
    </row>
    <row r="1027" spans="3:5" ht="12.75">
      <c r="C1027" s="192"/>
      <c r="D1027" s="192"/>
      <c r="E1027" s="192"/>
    </row>
    <row r="1028" spans="3:5" ht="12.75">
      <c r="C1028" s="192"/>
      <c r="D1028" s="192"/>
      <c r="E1028" s="192"/>
    </row>
    <row r="1029" spans="3:5" ht="12.75">
      <c r="C1029" s="192"/>
      <c r="D1029" s="192"/>
      <c r="E1029" s="192"/>
    </row>
    <row r="1030" spans="3:5" ht="12.75">
      <c r="C1030" s="192"/>
      <c r="D1030" s="192"/>
      <c r="E1030" s="192"/>
    </row>
    <row r="1031" spans="3:5" ht="12.75">
      <c r="C1031" s="192"/>
      <c r="D1031" s="192"/>
      <c r="E1031" s="192"/>
    </row>
    <row r="1032" spans="3:5" ht="12.75">
      <c r="C1032" s="192"/>
      <c r="D1032" s="192"/>
      <c r="E1032" s="192"/>
    </row>
    <row r="1033" spans="3:5" ht="12.75">
      <c r="C1033" s="192"/>
      <c r="D1033" s="192"/>
      <c r="E1033" s="192"/>
    </row>
    <row r="1034" spans="3:5" ht="12.75">
      <c r="C1034" s="192"/>
      <c r="D1034" s="192"/>
      <c r="E1034" s="192"/>
    </row>
    <row r="1035" spans="3:5" ht="12.75">
      <c r="C1035" s="192"/>
      <c r="D1035" s="192"/>
      <c r="E1035" s="192"/>
    </row>
    <row r="1036" spans="3:5" ht="12.75">
      <c r="C1036" s="192"/>
      <c r="D1036" s="192"/>
      <c r="E1036" s="192"/>
    </row>
    <row r="1037" spans="3:5" ht="12.75">
      <c r="C1037" s="192"/>
      <c r="D1037" s="192"/>
      <c r="E1037" s="192"/>
    </row>
    <row r="1038" spans="3:5" ht="12.75">
      <c r="C1038" s="192"/>
      <c r="D1038" s="192"/>
      <c r="E1038" s="192"/>
    </row>
    <row r="1039" spans="3:5" ht="12.75">
      <c r="C1039" s="192"/>
      <c r="D1039" s="192"/>
      <c r="E1039" s="192"/>
    </row>
    <row r="1040" spans="3:5" ht="12.75">
      <c r="C1040" s="192"/>
      <c r="D1040" s="192"/>
      <c r="E1040" s="192"/>
    </row>
    <row r="1041" spans="3:5" ht="12.75">
      <c r="C1041" s="192"/>
      <c r="D1041" s="192"/>
      <c r="E1041" s="192"/>
    </row>
    <row r="1042" spans="3:5" ht="12.75">
      <c r="C1042" s="192"/>
      <c r="D1042" s="192"/>
      <c r="E1042" s="192"/>
    </row>
    <row r="1043" spans="3:5" ht="12.75">
      <c r="C1043" s="192"/>
      <c r="D1043" s="192"/>
      <c r="E1043" s="192"/>
    </row>
    <row r="1044" spans="3:5" ht="12.75">
      <c r="C1044" s="192"/>
      <c r="D1044" s="192"/>
      <c r="E1044" s="192"/>
    </row>
    <row r="1045" spans="3:5" ht="12.75">
      <c r="C1045" s="192"/>
      <c r="D1045" s="192"/>
      <c r="E1045" s="192"/>
    </row>
    <row r="1046" spans="3:5" ht="12.75">
      <c r="C1046" s="192"/>
      <c r="D1046" s="192"/>
      <c r="E1046" s="192"/>
    </row>
    <row r="1047" spans="3:5" ht="12.75">
      <c r="C1047" s="192"/>
      <c r="D1047" s="192"/>
      <c r="E1047" s="192"/>
    </row>
    <row r="1048" spans="3:5" ht="12.75">
      <c r="C1048" s="192"/>
      <c r="D1048" s="192"/>
      <c r="E1048" s="192"/>
    </row>
    <row r="1049" spans="3:5" ht="12.75">
      <c r="C1049" s="192"/>
      <c r="D1049" s="192"/>
      <c r="E1049" s="192"/>
    </row>
    <row r="1050" spans="3:5" ht="12.75">
      <c r="C1050" s="192"/>
      <c r="D1050" s="192"/>
      <c r="E1050" s="192"/>
    </row>
    <row r="1051" spans="3:5" ht="12.75">
      <c r="C1051" s="192"/>
      <c r="D1051" s="192"/>
      <c r="E1051" s="192"/>
    </row>
    <row r="1052" spans="3:5" ht="12.75">
      <c r="C1052" s="192"/>
      <c r="D1052" s="192"/>
      <c r="E1052" s="192"/>
    </row>
    <row r="1053" spans="3:5" ht="12.75">
      <c r="C1053" s="192"/>
      <c r="D1053" s="192"/>
      <c r="E1053" s="192"/>
    </row>
    <row r="1054" spans="3:5" ht="12.75">
      <c r="C1054" s="192"/>
      <c r="D1054" s="192"/>
      <c r="E1054" s="192"/>
    </row>
    <row r="1055" spans="3:5" ht="12.75">
      <c r="C1055" s="192"/>
      <c r="D1055" s="192"/>
      <c r="E1055" s="192"/>
    </row>
    <row r="1056" spans="3:5" ht="12.75">
      <c r="C1056" s="192"/>
      <c r="D1056" s="192"/>
      <c r="E1056" s="192"/>
    </row>
    <row r="1057" spans="3:5" ht="12.75">
      <c r="C1057" s="192"/>
      <c r="D1057" s="192"/>
      <c r="E1057" s="192"/>
    </row>
    <row r="1058" spans="3:5" ht="12.75">
      <c r="C1058" s="192"/>
      <c r="D1058" s="192"/>
      <c r="E1058" s="192"/>
    </row>
    <row r="1059" spans="3:5" ht="12.75">
      <c r="C1059" s="192"/>
      <c r="D1059" s="192"/>
      <c r="E1059" s="192"/>
    </row>
    <row r="1060" spans="3:5" ht="12.75">
      <c r="C1060" s="192"/>
      <c r="D1060" s="192"/>
      <c r="E1060" s="192"/>
    </row>
    <row r="1061" spans="3:5" ht="12.75">
      <c r="C1061" s="192"/>
      <c r="D1061" s="192"/>
      <c r="E1061" s="192"/>
    </row>
    <row r="1062" spans="3:5" ht="12.75">
      <c r="C1062" s="192"/>
      <c r="D1062" s="192"/>
      <c r="E1062" s="192"/>
    </row>
    <row r="1063" spans="3:5" ht="12.75">
      <c r="C1063" s="192"/>
      <c r="D1063" s="192"/>
      <c r="E1063" s="192"/>
    </row>
    <row r="1064" spans="3:5" ht="12.75">
      <c r="C1064" s="192"/>
      <c r="D1064" s="192"/>
      <c r="E1064" s="192"/>
    </row>
    <row r="1065" spans="3:5" ht="12.75">
      <c r="C1065" s="192"/>
      <c r="D1065" s="192"/>
      <c r="E1065" s="192"/>
    </row>
    <row r="1066" spans="3:5" ht="12.75">
      <c r="C1066" s="192"/>
      <c r="D1066" s="192"/>
      <c r="E1066" s="192"/>
    </row>
    <row r="1067" spans="3:5" ht="12.75">
      <c r="C1067" s="192"/>
      <c r="D1067" s="192"/>
      <c r="E1067" s="192"/>
    </row>
    <row r="1068" spans="3:5" ht="12.75">
      <c r="C1068" s="192"/>
      <c r="D1068" s="192"/>
      <c r="E1068" s="192"/>
    </row>
    <row r="1069" spans="3:5" ht="12.75">
      <c r="C1069" s="192"/>
      <c r="D1069" s="192"/>
      <c r="E1069" s="192"/>
    </row>
    <row r="1070" spans="3:5" ht="12.75">
      <c r="C1070" s="192"/>
      <c r="D1070" s="192"/>
      <c r="E1070" s="192"/>
    </row>
    <row r="1071" spans="3:5" ht="12.75">
      <c r="C1071" s="192"/>
      <c r="D1071" s="192"/>
      <c r="E1071" s="192"/>
    </row>
    <row r="1072" spans="3:5" ht="12.75">
      <c r="C1072" s="192"/>
      <c r="D1072" s="192"/>
      <c r="E1072" s="192"/>
    </row>
    <row r="1073" spans="3:5" ht="12.75">
      <c r="C1073" s="192"/>
      <c r="D1073" s="192"/>
      <c r="E1073" s="192"/>
    </row>
    <row r="1074" spans="3:5" ht="12.75">
      <c r="C1074" s="192"/>
      <c r="D1074" s="192"/>
      <c r="E1074" s="192"/>
    </row>
    <row r="1075" spans="3:5" ht="12.75">
      <c r="C1075" s="192"/>
      <c r="D1075" s="192"/>
      <c r="E1075" s="192"/>
    </row>
    <row r="1076" spans="3:5" ht="12.75">
      <c r="C1076" s="192"/>
      <c r="D1076" s="192"/>
      <c r="E1076" s="192"/>
    </row>
    <row r="1077" spans="3:5" ht="12.75">
      <c r="C1077" s="192"/>
      <c r="D1077" s="192"/>
      <c r="E1077" s="192"/>
    </row>
    <row r="1078" spans="3:5" ht="12.75">
      <c r="C1078" s="192"/>
      <c r="D1078" s="192"/>
      <c r="E1078" s="192"/>
    </row>
    <row r="1079" spans="3:5" ht="12.75">
      <c r="C1079" s="192"/>
      <c r="D1079" s="192"/>
      <c r="E1079" s="192"/>
    </row>
    <row r="1080" spans="3:5" ht="12.75">
      <c r="C1080" s="192"/>
      <c r="D1080" s="192"/>
      <c r="E1080" s="192"/>
    </row>
    <row r="1081" spans="3:5" ht="12.75">
      <c r="C1081" s="192"/>
      <c r="D1081" s="192"/>
      <c r="E1081" s="192"/>
    </row>
    <row r="1082" spans="3:5" ht="12.75">
      <c r="C1082" s="192"/>
      <c r="D1082" s="192"/>
      <c r="E1082" s="192"/>
    </row>
    <row r="1083" spans="3:5" ht="12.75">
      <c r="C1083" s="192"/>
      <c r="D1083" s="192"/>
      <c r="E1083" s="192"/>
    </row>
    <row r="1084" spans="3:5" ht="12.75">
      <c r="C1084" s="192"/>
      <c r="D1084" s="192"/>
      <c r="E1084" s="192"/>
    </row>
    <row r="1085" spans="3:5" ht="12.75">
      <c r="C1085" s="192"/>
      <c r="D1085" s="192"/>
      <c r="E1085" s="192"/>
    </row>
    <row r="1086" spans="3:5" ht="12.75">
      <c r="C1086" s="192"/>
      <c r="D1086" s="192"/>
      <c r="E1086" s="192"/>
    </row>
    <row r="1087" spans="3:5" ht="12.75">
      <c r="C1087" s="192"/>
      <c r="D1087" s="192"/>
      <c r="E1087" s="192"/>
    </row>
    <row r="1088" spans="3:5" ht="12.75">
      <c r="C1088" s="192"/>
      <c r="D1088" s="192"/>
      <c r="E1088" s="192"/>
    </row>
    <row r="1089" spans="3:5" ht="12.75">
      <c r="C1089" s="192"/>
      <c r="D1089" s="192"/>
      <c r="E1089" s="192"/>
    </row>
    <row r="1090" spans="3:5" ht="12.75">
      <c r="C1090" s="192"/>
      <c r="D1090" s="192"/>
      <c r="E1090" s="192"/>
    </row>
    <row r="1091" spans="3:5" ht="12.75">
      <c r="C1091" s="192"/>
      <c r="D1091" s="192"/>
      <c r="E1091" s="192"/>
    </row>
    <row r="1092" spans="3:5" ht="12.75">
      <c r="C1092" s="192"/>
      <c r="D1092" s="192"/>
      <c r="E1092" s="192"/>
    </row>
    <row r="1093" spans="3:5" ht="12.75">
      <c r="C1093" s="192"/>
      <c r="D1093" s="192"/>
      <c r="E1093" s="192"/>
    </row>
    <row r="1094" spans="3:5" ht="12.75">
      <c r="C1094" s="192"/>
      <c r="D1094" s="192"/>
      <c r="E1094" s="192"/>
    </row>
    <row r="1095" spans="3:5" ht="12.75">
      <c r="C1095" s="192"/>
      <c r="D1095" s="192"/>
      <c r="E1095" s="192"/>
    </row>
    <row r="1096" spans="3:5" ht="12.75">
      <c r="C1096" s="192"/>
      <c r="D1096" s="192"/>
      <c r="E1096" s="192"/>
    </row>
    <row r="1097" spans="3:5" ht="12.75">
      <c r="C1097" s="192"/>
      <c r="D1097" s="192"/>
      <c r="E1097" s="192"/>
    </row>
    <row r="1098" spans="3:5" ht="12.75">
      <c r="C1098" s="192"/>
      <c r="D1098" s="192"/>
      <c r="E1098" s="192"/>
    </row>
    <row r="1099" spans="3:5" ht="12.75">
      <c r="C1099" s="192"/>
      <c r="D1099" s="192"/>
      <c r="E1099" s="192"/>
    </row>
    <row r="1100" spans="3:5" ht="12.75">
      <c r="C1100" s="192"/>
      <c r="D1100" s="192"/>
      <c r="E1100" s="192"/>
    </row>
    <row r="1101" spans="3:5" ht="12.75">
      <c r="C1101" s="192"/>
      <c r="D1101" s="192"/>
      <c r="E1101" s="192"/>
    </row>
    <row r="1102" spans="3:5" ht="12.75">
      <c r="C1102" s="192"/>
      <c r="D1102" s="192"/>
      <c r="E1102" s="192"/>
    </row>
    <row r="1103" spans="3:5" ht="12.75">
      <c r="C1103" s="192"/>
      <c r="D1103" s="192"/>
      <c r="E1103" s="192"/>
    </row>
    <row r="1104" spans="3:5" ht="12.75">
      <c r="C1104" s="192"/>
      <c r="D1104" s="192"/>
      <c r="E1104" s="192"/>
    </row>
    <row r="1105" spans="3:5" ht="12.75">
      <c r="C1105" s="192"/>
      <c r="D1105" s="192"/>
      <c r="E1105" s="192"/>
    </row>
    <row r="1106" spans="3:5" ht="12.75">
      <c r="C1106" s="192"/>
      <c r="D1106" s="192"/>
      <c r="E1106" s="192"/>
    </row>
    <row r="1107" spans="3:5" ht="12.75">
      <c r="C1107" s="192"/>
      <c r="D1107" s="192"/>
      <c r="E1107" s="192"/>
    </row>
    <row r="1108" spans="3:5" ht="12.75">
      <c r="C1108" s="192"/>
      <c r="D1108" s="192"/>
      <c r="E1108" s="192"/>
    </row>
    <row r="1109" spans="3:5" ht="12.75">
      <c r="C1109" s="192"/>
      <c r="D1109" s="192"/>
      <c r="E1109" s="192"/>
    </row>
    <row r="1110" spans="3:5" ht="12.75">
      <c r="C1110" s="192"/>
      <c r="D1110" s="192"/>
      <c r="E1110" s="192"/>
    </row>
    <row r="1111" spans="3:5" ht="12.75">
      <c r="C1111" s="192"/>
      <c r="D1111" s="192"/>
      <c r="E1111" s="192"/>
    </row>
    <row r="1112" spans="3:5" ht="12.75">
      <c r="C1112" s="192"/>
      <c r="D1112" s="192"/>
      <c r="E1112" s="192"/>
    </row>
    <row r="1113" spans="3:5" ht="12.75">
      <c r="C1113" s="192"/>
      <c r="D1113" s="192"/>
      <c r="E1113" s="192"/>
    </row>
    <row r="1114" spans="3:5" ht="12.75">
      <c r="C1114" s="192"/>
      <c r="D1114" s="192"/>
      <c r="E1114" s="192"/>
    </row>
    <row r="1115" spans="3:5" ht="12.75">
      <c r="C1115" s="192"/>
      <c r="D1115" s="192"/>
      <c r="E1115" s="192"/>
    </row>
    <row r="1116" spans="3:5" ht="12.75">
      <c r="C1116" s="192"/>
      <c r="D1116" s="192"/>
      <c r="E1116" s="192"/>
    </row>
    <row r="1117" spans="3:5" ht="12.75">
      <c r="C1117" s="192"/>
      <c r="D1117" s="192"/>
      <c r="E1117" s="192"/>
    </row>
    <row r="1118" spans="3:5" ht="12.75">
      <c r="C1118" s="192"/>
      <c r="D1118" s="192"/>
      <c r="E1118" s="192"/>
    </row>
    <row r="1119" spans="3:5" ht="12.75">
      <c r="C1119" s="192"/>
      <c r="D1119" s="192"/>
      <c r="E1119" s="192"/>
    </row>
    <row r="1120" spans="3:5" ht="12.75">
      <c r="C1120" s="192"/>
      <c r="D1120" s="192"/>
      <c r="E1120" s="192"/>
    </row>
    <row r="1121" spans="3:5" ht="12.75">
      <c r="C1121" s="192"/>
      <c r="D1121" s="192"/>
      <c r="E1121" s="192"/>
    </row>
    <row r="1122" spans="3:5" ht="12.75">
      <c r="C1122" s="192"/>
      <c r="D1122" s="192"/>
      <c r="E1122" s="192"/>
    </row>
    <row r="1123" spans="3:5" ht="12.75">
      <c r="C1123" s="192"/>
      <c r="D1123" s="192"/>
      <c r="E1123" s="192"/>
    </row>
    <row r="1124" spans="3:5" ht="12.75">
      <c r="C1124" s="192"/>
      <c r="D1124" s="192"/>
      <c r="E1124" s="192"/>
    </row>
    <row r="1125" spans="3:5" ht="12.75">
      <c r="C1125" s="192"/>
      <c r="D1125" s="192"/>
      <c r="E1125" s="192"/>
    </row>
    <row r="1126" spans="3:5" ht="12.75">
      <c r="C1126" s="192"/>
      <c r="D1126" s="192"/>
      <c r="E1126" s="192"/>
    </row>
    <row r="1127" spans="3:5" ht="12.75">
      <c r="C1127" s="192"/>
      <c r="D1127" s="192"/>
      <c r="E1127" s="192"/>
    </row>
    <row r="1128" spans="3:5" ht="12.75">
      <c r="C1128" s="192"/>
      <c r="D1128" s="192"/>
      <c r="E1128" s="192"/>
    </row>
    <row r="1129" spans="3:5" ht="12.75">
      <c r="C1129" s="192"/>
      <c r="D1129" s="192"/>
      <c r="E1129" s="192"/>
    </row>
    <row r="1130" spans="3:5" ht="12.75">
      <c r="C1130" s="192"/>
      <c r="D1130" s="192"/>
      <c r="E1130" s="192"/>
    </row>
    <row r="1131" spans="3:5" ht="12.75">
      <c r="C1131" s="192"/>
      <c r="D1131" s="192"/>
      <c r="E1131" s="192"/>
    </row>
    <row r="1132" spans="3:5" ht="12.75">
      <c r="C1132" s="192"/>
      <c r="D1132" s="192"/>
      <c r="E1132" s="192"/>
    </row>
    <row r="1133" spans="3:5" ht="12.75">
      <c r="C1133" s="192"/>
      <c r="D1133" s="192"/>
      <c r="E1133" s="192"/>
    </row>
    <row r="1134" spans="3:5" ht="12.75">
      <c r="C1134" s="192"/>
      <c r="D1134" s="192"/>
      <c r="E1134" s="192"/>
    </row>
    <row r="1135" spans="3:5" ht="12.75">
      <c r="C1135" s="192"/>
      <c r="D1135" s="192"/>
      <c r="E1135" s="192"/>
    </row>
    <row r="1136" spans="3:5" ht="12.75">
      <c r="C1136" s="192"/>
      <c r="D1136" s="192"/>
      <c r="E1136" s="192"/>
    </row>
    <row r="1137" spans="3:5" ht="12.75">
      <c r="C1137" s="192"/>
      <c r="D1137" s="192"/>
      <c r="E1137" s="192"/>
    </row>
    <row r="1138" spans="3:5" ht="12.75">
      <c r="C1138" s="192"/>
      <c r="D1138" s="192"/>
      <c r="E1138" s="192"/>
    </row>
    <row r="1139" spans="3:5" ht="12.75">
      <c r="C1139" s="192"/>
      <c r="D1139" s="192"/>
      <c r="E1139" s="192"/>
    </row>
    <row r="1140" spans="3:5" ht="12.75">
      <c r="C1140" s="192"/>
      <c r="D1140" s="192"/>
      <c r="E1140" s="192"/>
    </row>
    <row r="1141" spans="3:5" ht="12.75">
      <c r="C1141" s="192"/>
      <c r="D1141" s="192"/>
      <c r="E1141" s="192"/>
    </row>
    <row r="1142" spans="3:5" ht="12.75">
      <c r="C1142" s="192"/>
      <c r="D1142" s="192"/>
      <c r="E1142" s="192"/>
    </row>
    <row r="1143" spans="3:5" ht="12.75">
      <c r="C1143" s="192"/>
      <c r="D1143" s="192"/>
      <c r="E1143" s="192"/>
    </row>
    <row r="1144" spans="3:5" ht="12.75">
      <c r="C1144" s="192"/>
      <c r="D1144" s="192"/>
      <c r="E1144" s="192"/>
    </row>
    <row r="1145" spans="3:5" ht="12.75">
      <c r="C1145" s="192"/>
      <c r="D1145" s="192"/>
      <c r="E1145" s="192"/>
    </row>
    <row r="1146" spans="3:5" ht="12.75">
      <c r="C1146" s="192"/>
      <c r="D1146" s="192"/>
      <c r="E1146" s="192"/>
    </row>
    <row r="1147" spans="3:5" ht="12.75">
      <c r="C1147" s="192"/>
      <c r="D1147" s="192"/>
      <c r="E1147" s="192"/>
    </row>
    <row r="1148" spans="3:5" ht="12.75">
      <c r="C1148" s="192"/>
      <c r="D1148" s="192"/>
      <c r="E1148" s="192"/>
    </row>
    <row r="1149" spans="3:5" ht="12.75">
      <c r="C1149" s="192"/>
      <c r="D1149" s="192"/>
      <c r="E1149" s="192"/>
    </row>
    <row r="1150" spans="3:5" ht="12.75">
      <c r="C1150" s="192"/>
      <c r="D1150" s="192"/>
      <c r="E1150" s="192"/>
    </row>
    <row r="1151" spans="3:5" ht="12.75">
      <c r="C1151" s="192"/>
      <c r="D1151" s="192"/>
      <c r="E1151" s="192"/>
    </row>
    <row r="1152" spans="3:5" ht="12.75">
      <c r="C1152" s="192"/>
      <c r="D1152" s="192"/>
      <c r="E1152" s="192"/>
    </row>
    <row r="1153" spans="3:5" ht="12.75">
      <c r="C1153" s="192"/>
      <c r="D1153" s="192"/>
      <c r="E1153" s="192"/>
    </row>
    <row r="1154" spans="3:5" ht="12.75">
      <c r="C1154" s="192"/>
      <c r="D1154" s="192"/>
      <c r="E1154" s="192"/>
    </row>
    <row r="1155" spans="3:5" ht="12.75">
      <c r="C1155" s="192"/>
      <c r="D1155" s="192"/>
      <c r="E1155" s="192"/>
    </row>
    <row r="1156" spans="3:5" ht="12.75">
      <c r="C1156" s="192"/>
      <c r="D1156" s="192"/>
      <c r="E1156" s="192"/>
    </row>
    <row r="1157" spans="3:5" ht="12.75">
      <c r="C1157" s="192"/>
      <c r="D1157" s="192"/>
      <c r="E1157" s="192"/>
    </row>
    <row r="1158" spans="3:5" ht="12.75">
      <c r="C1158" s="192"/>
      <c r="D1158" s="192"/>
      <c r="E1158" s="192"/>
    </row>
    <row r="1159" spans="3:5" ht="12.75">
      <c r="C1159" s="192"/>
      <c r="D1159" s="192"/>
      <c r="E1159" s="192"/>
    </row>
    <row r="1160" spans="3:5" ht="12.75">
      <c r="C1160" s="192"/>
      <c r="D1160" s="192"/>
      <c r="E1160" s="192"/>
    </row>
    <row r="1161" spans="3:5" ht="12.75">
      <c r="C1161" s="192"/>
      <c r="D1161" s="192"/>
      <c r="E1161" s="192"/>
    </row>
    <row r="1162" spans="3:5" ht="12.75">
      <c r="C1162" s="192"/>
      <c r="D1162" s="192"/>
      <c r="E1162" s="192"/>
    </row>
    <row r="1163" spans="3:5" ht="12.75">
      <c r="C1163" s="192"/>
      <c r="D1163" s="192"/>
      <c r="E1163" s="192"/>
    </row>
    <row r="1164" spans="3:5" ht="12.75">
      <c r="C1164" s="192"/>
      <c r="D1164" s="192"/>
      <c r="E1164" s="192"/>
    </row>
    <row r="1165" spans="3:5" ht="12.75">
      <c r="C1165" s="192"/>
      <c r="D1165" s="192"/>
      <c r="E1165" s="192"/>
    </row>
    <row r="1166" spans="3:5" ht="12.75">
      <c r="C1166" s="192"/>
      <c r="D1166" s="192"/>
      <c r="E1166" s="192"/>
    </row>
    <row r="1167" spans="3:5" ht="12.75">
      <c r="C1167" s="192"/>
      <c r="D1167" s="192"/>
      <c r="E1167" s="192"/>
    </row>
    <row r="1168" spans="3:5" ht="12.75">
      <c r="C1168" s="192"/>
      <c r="D1168" s="192"/>
      <c r="E1168" s="192"/>
    </row>
    <row r="1169" spans="3:5" ht="12.75">
      <c r="C1169" s="192"/>
      <c r="D1169" s="192"/>
      <c r="E1169" s="192"/>
    </row>
    <row r="1170" spans="3:5" ht="12.75">
      <c r="C1170" s="192"/>
      <c r="D1170" s="192"/>
      <c r="E1170" s="192"/>
    </row>
    <row r="1171" spans="3:5" ht="12.75">
      <c r="C1171" s="192"/>
      <c r="D1171" s="192"/>
      <c r="E1171" s="192"/>
    </row>
    <row r="1172" spans="3:5" ht="12.75">
      <c r="C1172" s="192"/>
      <c r="D1172" s="192"/>
      <c r="E1172" s="192"/>
    </row>
    <row r="1173" spans="3:5" ht="12.75">
      <c r="C1173" s="192"/>
      <c r="D1173" s="192"/>
      <c r="E1173" s="192"/>
    </row>
    <row r="1174" spans="3:5" ht="12.75">
      <c r="C1174" s="192"/>
      <c r="D1174" s="192"/>
      <c r="E1174" s="192"/>
    </row>
    <row r="1175" spans="3:5" ht="12.75">
      <c r="C1175" s="192"/>
      <c r="D1175" s="192"/>
      <c r="E1175" s="192"/>
    </row>
    <row r="1176" spans="3:5" ht="12.75">
      <c r="C1176" s="192"/>
      <c r="D1176" s="192"/>
      <c r="E1176" s="192"/>
    </row>
    <row r="1177" spans="3:5" ht="12.75">
      <c r="C1177" s="192"/>
      <c r="D1177" s="192"/>
      <c r="E1177" s="192"/>
    </row>
    <row r="1178" spans="3:5" ht="12.75">
      <c r="C1178" s="192"/>
      <c r="D1178" s="192"/>
      <c r="E1178" s="192"/>
    </row>
    <row r="1179" spans="3:5" ht="12.75">
      <c r="C1179" s="192"/>
      <c r="D1179" s="192"/>
      <c r="E1179" s="192"/>
    </row>
    <row r="1180" spans="3:5" ht="12.75">
      <c r="C1180" s="192"/>
      <c r="D1180" s="192"/>
      <c r="E1180" s="192"/>
    </row>
    <row r="1181" spans="3:5" ht="12.75">
      <c r="C1181" s="192"/>
      <c r="D1181" s="192"/>
      <c r="E1181" s="192"/>
    </row>
    <row r="1182" spans="3:5" ht="12.75">
      <c r="C1182" s="192"/>
      <c r="D1182" s="192"/>
      <c r="E1182" s="192"/>
    </row>
    <row r="1183" spans="3:5" ht="12.75">
      <c r="C1183" s="192"/>
      <c r="D1183" s="192"/>
      <c r="E1183" s="192"/>
    </row>
    <row r="1184" spans="3:5" ht="12.75">
      <c r="C1184" s="192"/>
      <c r="D1184" s="192"/>
      <c r="E1184" s="192"/>
    </row>
    <row r="1185" spans="3:5" ht="12.75">
      <c r="C1185" s="192"/>
      <c r="D1185" s="192"/>
      <c r="E1185" s="192"/>
    </row>
    <row r="1186" spans="3:5" ht="12.75">
      <c r="C1186" s="192"/>
      <c r="D1186" s="192"/>
      <c r="E1186" s="192"/>
    </row>
    <row r="1187" spans="3:5" ht="12.75">
      <c r="C1187" s="192"/>
      <c r="D1187" s="192"/>
      <c r="E1187" s="192"/>
    </row>
    <row r="1188" spans="3:5" ht="12.75">
      <c r="C1188" s="192"/>
      <c r="D1188" s="192"/>
      <c r="E1188" s="192"/>
    </row>
    <row r="1189" spans="3:5" ht="12.75">
      <c r="C1189" s="192"/>
      <c r="D1189" s="192"/>
      <c r="E1189" s="192"/>
    </row>
    <row r="1190" spans="3:5" ht="12.75">
      <c r="C1190" s="192"/>
      <c r="D1190" s="192"/>
      <c r="E1190" s="192"/>
    </row>
    <row r="1191" spans="3:5" ht="12.75">
      <c r="C1191" s="192"/>
      <c r="D1191" s="192"/>
      <c r="E1191" s="192"/>
    </row>
    <row r="1192" spans="3:5" ht="12.75">
      <c r="C1192" s="192"/>
      <c r="D1192" s="192"/>
      <c r="E1192" s="192"/>
    </row>
    <row r="1193" spans="3:5" ht="12.75">
      <c r="C1193" s="192"/>
      <c r="D1193" s="192"/>
      <c r="E1193" s="192"/>
    </row>
    <row r="1194" spans="3:5" ht="12.75">
      <c r="C1194" s="192"/>
      <c r="D1194" s="192"/>
      <c r="E1194" s="192"/>
    </row>
    <row r="1195" spans="3:5" ht="12.75">
      <c r="C1195" s="192"/>
      <c r="D1195" s="192"/>
      <c r="E1195" s="192"/>
    </row>
    <row r="1196" spans="3:5" ht="12.75">
      <c r="C1196" s="192"/>
      <c r="D1196" s="192"/>
      <c r="E1196" s="192"/>
    </row>
    <row r="1197" spans="3:5" ht="12.75">
      <c r="C1197" s="192"/>
      <c r="D1197" s="192"/>
      <c r="E1197" s="192"/>
    </row>
    <row r="1198" spans="3:5" ht="12.75">
      <c r="C1198" s="192"/>
      <c r="D1198" s="192"/>
      <c r="E1198" s="192"/>
    </row>
    <row r="1199" spans="3:5" ht="12.75">
      <c r="C1199" s="192"/>
      <c r="D1199" s="192"/>
      <c r="E1199" s="192"/>
    </row>
    <row r="1200" spans="3:5" ht="12.75">
      <c r="C1200" s="192"/>
      <c r="D1200" s="192"/>
      <c r="E1200" s="192"/>
    </row>
    <row r="1201" spans="3:5" ht="12.75">
      <c r="C1201" s="192"/>
      <c r="D1201" s="192"/>
      <c r="E1201" s="192"/>
    </row>
    <row r="1202" spans="3:5" ht="12.75">
      <c r="C1202" s="192"/>
      <c r="D1202" s="192"/>
      <c r="E1202" s="192"/>
    </row>
    <row r="1203" spans="3:5" ht="12.75">
      <c r="C1203" s="192"/>
      <c r="D1203" s="192"/>
      <c r="E1203" s="192"/>
    </row>
    <row r="1204" spans="3:5" ht="12.75">
      <c r="C1204" s="192"/>
      <c r="D1204" s="192"/>
      <c r="E1204" s="192"/>
    </row>
    <row r="1205" spans="3:5" ht="12.75">
      <c r="C1205" s="192"/>
      <c r="D1205" s="192"/>
      <c r="E1205" s="192"/>
    </row>
    <row r="1206" spans="3:5" ht="12.75">
      <c r="C1206" s="192"/>
      <c r="D1206" s="192"/>
      <c r="E1206" s="192"/>
    </row>
    <row r="1207" spans="3:5" ht="12.75">
      <c r="C1207" s="192"/>
      <c r="D1207" s="192"/>
      <c r="E1207" s="192"/>
    </row>
    <row r="1208" spans="3:5" ht="12.75">
      <c r="C1208" s="192"/>
      <c r="D1208" s="192"/>
      <c r="E1208" s="192"/>
    </row>
    <row r="1209" spans="3:5" ht="12.75">
      <c r="C1209" s="192"/>
      <c r="D1209" s="192"/>
      <c r="E1209" s="192"/>
    </row>
    <row r="1210" spans="3:5" ht="12.75">
      <c r="C1210" s="192"/>
      <c r="D1210" s="192"/>
      <c r="E1210" s="192"/>
    </row>
    <row r="1211" spans="3:5" ht="12.75">
      <c r="C1211" s="192"/>
      <c r="D1211" s="192"/>
      <c r="E1211" s="192"/>
    </row>
    <row r="1212" spans="3:5" ht="12.75">
      <c r="C1212" s="192"/>
      <c r="D1212" s="192"/>
      <c r="E1212" s="192"/>
    </row>
    <row r="1213" spans="3:5" ht="12.75">
      <c r="C1213" s="192"/>
      <c r="D1213" s="192"/>
      <c r="E1213" s="192"/>
    </row>
    <row r="1214" spans="3:5" ht="12.75">
      <c r="C1214" s="192"/>
      <c r="D1214" s="192"/>
      <c r="E1214" s="192"/>
    </row>
    <row r="1215" spans="3:5" ht="12.75">
      <c r="C1215" s="192"/>
      <c r="D1215" s="192"/>
      <c r="E1215" s="192"/>
    </row>
    <row r="1216" spans="3:5" ht="12.75">
      <c r="C1216" s="192"/>
      <c r="D1216" s="192"/>
      <c r="E1216" s="192"/>
    </row>
    <row r="1217" spans="3:5" ht="12.75">
      <c r="C1217" s="192"/>
      <c r="D1217" s="192"/>
      <c r="E1217" s="192"/>
    </row>
    <row r="1218" spans="3:5" ht="12.75">
      <c r="C1218" s="192"/>
      <c r="D1218" s="192"/>
      <c r="E1218" s="192"/>
    </row>
    <row r="1219" spans="3:5" ht="12.75">
      <c r="C1219" s="192"/>
      <c r="D1219" s="192"/>
      <c r="E1219" s="192"/>
    </row>
    <row r="1220" spans="3:5" ht="12.75">
      <c r="C1220" s="192"/>
      <c r="D1220" s="192"/>
      <c r="E1220" s="192"/>
    </row>
    <row r="1221" spans="3:5" ht="12.75">
      <c r="C1221" s="192"/>
      <c r="D1221" s="192"/>
      <c r="E1221" s="192"/>
    </row>
    <row r="1222" spans="3:5" ht="12.75">
      <c r="C1222" s="192"/>
      <c r="D1222" s="192"/>
      <c r="E1222" s="192"/>
    </row>
    <row r="1223" spans="3:5" ht="12.75">
      <c r="C1223" s="192"/>
      <c r="D1223" s="192"/>
      <c r="E1223" s="192"/>
    </row>
    <row r="1224" spans="3:5" ht="12.75">
      <c r="C1224" s="192"/>
      <c r="D1224" s="192"/>
      <c r="E1224" s="192"/>
    </row>
    <row r="1225" spans="3:5" ht="12.75">
      <c r="C1225" s="192"/>
      <c r="D1225" s="192"/>
      <c r="E1225" s="192"/>
    </row>
    <row r="1226" spans="3:5" ht="12.75">
      <c r="C1226" s="192"/>
      <c r="D1226" s="192"/>
      <c r="E1226" s="192"/>
    </row>
    <row r="1227" spans="3:5" ht="12.75">
      <c r="C1227" s="192"/>
      <c r="D1227" s="192"/>
      <c r="E1227" s="192"/>
    </row>
    <row r="1228" spans="3:5" ht="12.75">
      <c r="C1228" s="192"/>
      <c r="D1228" s="192"/>
      <c r="E1228" s="192"/>
    </row>
    <row r="1229" spans="3:5" ht="12.75">
      <c r="C1229" s="192"/>
      <c r="D1229" s="192"/>
      <c r="E1229" s="192"/>
    </row>
    <row r="1230" spans="3:5" ht="12.75">
      <c r="C1230" s="192"/>
      <c r="D1230" s="192"/>
      <c r="E1230" s="192"/>
    </row>
    <row r="1231" spans="3:5" ht="12.75">
      <c r="C1231" s="192"/>
      <c r="D1231" s="192"/>
      <c r="E1231" s="192"/>
    </row>
    <row r="1232" spans="3:5" ht="12.75">
      <c r="C1232" s="192"/>
      <c r="D1232" s="192"/>
      <c r="E1232" s="192"/>
    </row>
    <row r="1233" spans="3:5" ht="12.75">
      <c r="C1233" s="192"/>
      <c r="D1233" s="192"/>
      <c r="E1233" s="192"/>
    </row>
    <row r="1234" spans="3:5" ht="12.75">
      <c r="C1234" s="192"/>
      <c r="D1234" s="192"/>
      <c r="E1234" s="192"/>
    </row>
    <row r="1235" spans="3:5" ht="12.75">
      <c r="C1235" s="192"/>
      <c r="D1235" s="192"/>
      <c r="E1235" s="192"/>
    </row>
    <row r="1236" spans="3:5" ht="12.75">
      <c r="C1236" s="192"/>
      <c r="D1236" s="192"/>
      <c r="E1236" s="192"/>
    </row>
    <row r="1237" spans="3:5" ht="12.75">
      <c r="C1237" s="192"/>
      <c r="D1237" s="192"/>
      <c r="E1237" s="192"/>
    </row>
    <row r="1238" spans="3:5" ht="12.75">
      <c r="C1238" s="192"/>
      <c r="D1238" s="192"/>
      <c r="E1238" s="192"/>
    </row>
    <row r="1239" spans="3:5" ht="12.75">
      <c r="C1239" s="192"/>
      <c r="D1239" s="192"/>
      <c r="E1239" s="192"/>
    </row>
    <row r="1240" spans="3:5" ht="12.75">
      <c r="C1240" s="192"/>
      <c r="D1240" s="192"/>
      <c r="E1240" s="192"/>
    </row>
    <row r="1241" spans="3:5" ht="12.75">
      <c r="C1241" s="192"/>
      <c r="D1241" s="192"/>
      <c r="E1241" s="192"/>
    </row>
    <row r="1242" spans="3:5" ht="12.75">
      <c r="C1242" s="192"/>
      <c r="D1242" s="192"/>
      <c r="E1242" s="192"/>
    </row>
    <row r="1243" spans="3:5" ht="12.75">
      <c r="C1243" s="192"/>
      <c r="D1243" s="192"/>
      <c r="E1243" s="192"/>
    </row>
    <row r="1244" spans="3:5" ht="12.75">
      <c r="C1244" s="192"/>
      <c r="D1244" s="192"/>
      <c r="E1244" s="192"/>
    </row>
    <row r="1245" spans="3:5" ht="12.75">
      <c r="C1245" s="192"/>
      <c r="D1245" s="192"/>
      <c r="E1245" s="192"/>
    </row>
    <row r="1246" spans="3:5" ht="12.75">
      <c r="C1246" s="192"/>
      <c r="D1246" s="192"/>
      <c r="E1246" s="192"/>
    </row>
    <row r="1247" spans="3:5" ht="12.75">
      <c r="C1247" s="192"/>
      <c r="D1247" s="192"/>
      <c r="E1247" s="192"/>
    </row>
    <row r="1248" spans="3:5" ht="12.75">
      <c r="C1248" s="192"/>
      <c r="D1248" s="192"/>
      <c r="E1248" s="192"/>
    </row>
    <row r="1249" spans="3:5" ht="12.75">
      <c r="C1249" s="192"/>
      <c r="D1249" s="192"/>
      <c r="E1249" s="192"/>
    </row>
    <row r="1250" spans="3:5" ht="12.75">
      <c r="C1250" s="192"/>
      <c r="D1250" s="192"/>
      <c r="E1250" s="192"/>
    </row>
    <row r="1251" spans="3:5" ht="12.75">
      <c r="C1251" s="192"/>
      <c r="D1251" s="192"/>
      <c r="E1251" s="192"/>
    </row>
    <row r="1252" spans="3:5" ht="12.75">
      <c r="C1252" s="192"/>
      <c r="D1252" s="192"/>
      <c r="E1252" s="192"/>
    </row>
    <row r="1253" spans="3:5" ht="12.75">
      <c r="C1253" s="192"/>
      <c r="D1253" s="192"/>
      <c r="E1253" s="192"/>
    </row>
    <row r="1254" spans="3:5" ht="12.75">
      <c r="C1254" s="192"/>
      <c r="D1254" s="192"/>
      <c r="E1254" s="192"/>
    </row>
    <row r="1255" spans="3:5" ht="12.75">
      <c r="C1255" s="192"/>
      <c r="D1255" s="192"/>
      <c r="E1255" s="192"/>
    </row>
    <row r="1256" spans="3:5" ht="12.75">
      <c r="C1256" s="192"/>
      <c r="D1256" s="192"/>
      <c r="E1256" s="192"/>
    </row>
    <row r="1257" spans="3:5" ht="12.75">
      <c r="C1257" s="192"/>
      <c r="D1257" s="192"/>
      <c r="E1257" s="192"/>
    </row>
    <row r="1258" spans="3:5" ht="12.75">
      <c r="C1258" s="192"/>
      <c r="D1258" s="192"/>
      <c r="E1258" s="192"/>
    </row>
    <row r="1259" spans="3:5" ht="12.75">
      <c r="C1259" s="192"/>
      <c r="D1259" s="192"/>
      <c r="E1259" s="192"/>
    </row>
    <row r="1260" spans="3:5" ht="12.75">
      <c r="C1260" s="192"/>
      <c r="D1260" s="192"/>
      <c r="E1260" s="192"/>
    </row>
    <row r="1261" spans="3:5" ht="12.75">
      <c r="C1261" s="192"/>
      <c r="D1261" s="192"/>
      <c r="E1261" s="192"/>
    </row>
    <row r="1262" spans="3:5" ht="12.75">
      <c r="C1262" s="192"/>
      <c r="D1262" s="192"/>
      <c r="E1262" s="192"/>
    </row>
    <row r="1263" spans="3:5" ht="12.75">
      <c r="C1263" s="192"/>
      <c r="D1263" s="192"/>
      <c r="E1263" s="192"/>
    </row>
    <row r="1264" spans="3:5" ht="12.75">
      <c r="C1264" s="192"/>
      <c r="D1264" s="192"/>
      <c r="E1264" s="192"/>
    </row>
    <row r="1265" spans="3:5" ht="12.75">
      <c r="C1265" s="192"/>
      <c r="D1265" s="192"/>
      <c r="E1265" s="192"/>
    </row>
    <row r="1266" spans="3:5" ht="12.75">
      <c r="C1266" s="192"/>
      <c r="D1266" s="192"/>
      <c r="E1266" s="192"/>
    </row>
    <row r="1267" spans="3:5" ht="12.75">
      <c r="C1267" s="192"/>
      <c r="D1267" s="192"/>
      <c r="E1267" s="192"/>
    </row>
    <row r="1268" spans="3:5" ht="12.75">
      <c r="C1268" s="192"/>
      <c r="D1268" s="192"/>
      <c r="E1268" s="192"/>
    </row>
    <row r="1269" spans="3:5" ht="12.75">
      <c r="C1269" s="192"/>
      <c r="D1269" s="192"/>
      <c r="E1269" s="192"/>
    </row>
    <row r="1270" spans="3:5" ht="12.75">
      <c r="C1270" s="192"/>
      <c r="D1270" s="192"/>
      <c r="E1270" s="192"/>
    </row>
    <row r="1271" spans="3:5" ht="12.75">
      <c r="C1271" s="192"/>
      <c r="D1271" s="192"/>
      <c r="E1271" s="192"/>
    </row>
    <row r="1272" spans="3:5" ht="12.75">
      <c r="C1272" s="192"/>
      <c r="D1272" s="192"/>
      <c r="E1272" s="192"/>
    </row>
    <row r="1273" spans="3:5" ht="12.75">
      <c r="C1273" s="192"/>
      <c r="D1273" s="192"/>
      <c r="E1273" s="192"/>
    </row>
    <row r="1274" spans="3:5" ht="12.75">
      <c r="C1274" s="192"/>
      <c r="D1274" s="192"/>
      <c r="E1274" s="192"/>
    </row>
    <row r="1275" spans="3:5" ht="12.75">
      <c r="C1275" s="192"/>
      <c r="D1275" s="192"/>
      <c r="E1275" s="192"/>
    </row>
    <row r="1276" spans="3:5" ht="12.75">
      <c r="C1276" s="192"/>
      <c r="D1276" s="192"/>
      <c r="E1276" s="192"/>
    </row>
    <row r="1277" spans="3:5" ht="12.75">
      <c r="C1277" s="192"/>
      <c r="D1277" s="192"/>
      <c r="E1277" s="192"/>
    </row>
    <row r="1278" spans="3:5" ht="12.75">
      <c r="C1278" s="192"/>
      <c r="D1278" s="192"/>
      <c r="E1278" s="192"/>
    </row>
    <row r="1279" spans="3:5" ht="12.75">
      <c r="C1279" s="192"/>
      <c r="D1279" s="192"/>
      <c r="E1279" s="192"/>
    </row>
    <row r="1280" spans="3:5" ht="12.75">
      <c r="C1280" s="192"/>
      <c r="D1280" s="192"/>
      <c r="E1280" s="192"/>
    </row>
    <row r="1281" spans="3:5" ht="12.75">
      <c r="C1281" s="192"/>
      <c r="D1281" s="192"/>
      <c r="E1281" s="192"/>
    </row>
    <row r="1282" spans="3:5" ht="12.75">
      <c r="C1282" s="192"/>
      <c r="D1282" s="192"/>
      <c r="E1282" s="192"/>
    </row>
    <row r="1283" spans="3:5" ht="12.75">
      <c r="C1283" s="192"/>
      <c r="D1283" s="192"/>
      <c r="E1283" s="192"/>
    </row>
    <row r="1284" spans="3:5" ht="12.75">
      <c r="C1284" s="192"/>
      <c r="D1284" s="192"/>
      <c r="E1284" s="192"/>
    </row>
    <row r="1285" spans="3:5" ht="12.75">
      <c r="C1285" s="192"/>
      <c r="D1285" s="192"/>
      <c r="E1285" s="192"/>
    </row>
    <row r="1286" spans="3:5" ht="12.75">
      <c r="C1286" s="192"/>
      <c r="D1286" s="192"/>
      <c r="E1286" s="192"/>
    </row>
    <row r="1287" spans="3:5" ht="12.75">
      <c r="C1287" s="192"/>
      <c r="D1287" s="192"/>
      <c r="E1287" s="192"/>
    </row>
    <row r="1288" spans="3:5" ht="12.75">
      <c r="C1288" s="192"/>
      <c r="D1288" s="192"/>
      <c r="E1288" s="192"/>
    </row>
    <row r="1289" spans="3:5" ht="12.75">
      <c r="C1289" s="192"/>
      <c r="D1289" s="192"/>
      <c r="E1289" s="192"/>
    </row>
    <row r="1290" spans="3:5" ht="12.75">
      <c r="C1290" s="192"/>
      <c r="D1290" s="192"/>
      <c r="E1290" s="192"/>
    </row>
    <row r="1291" spans="3:5" ht="12.75">
      <c r="C1291" s="192"/>
      <c r="D1291" s="192"/>
      <c r="E1291" s="192"/>
    </row>
    <row r="1292" spans="3:5" ht="12.75">
      <c r="C1292" s="192"/>
      <c r="D1292" s="192"/>
      <c r="E1292" s="192"/>
    </row>
    <row r="1293" spans="3:5" ht="12.75">
      <c r="C1293" s="192"/>
      <c r="D1293" s="192"/>
      <c r="E1293" s="192"/>
    </row>
    <row r="1294" spans="3:5" ht="12.75">
      <c r="C1294" s="192"/>
      <c r="D1294" s="192"/>
      <c r="E1294" s="192"/>
    </row>
    <row r="1295" spans="3:5" ht="12.75">
      <c r="C1295" s="192"/>
      <c r="D1295" s="192"/>
      <c r="E1295" s="192"/>
    </row>
    <row r="1296" spans="3:5" ht="12.75">
      <c r="C1296" s="192"/>
      <c r="D1296" s="192"/>
      <c r="E1296" s="192"/>
    </row>
    <row r="1297" spans="3:5" ht="12.75">
      <c r="C1297" s="192"/>
      <c r="D1297" s="192"/>
      <c r="E1297" s="192"/>
    </row>
    <row r="1298" spans="3:5" ht="12.75">
      <c r="C1298" s="192"/>
      <c r="D1298" s="192"/>
      <c r="E1298" s="192"/>
    </row>
    <row r="1299" spans="3:5" ht="12.75">
      <c r="C1299" s="192"/>
      <c r="D1299" s="192"/>
      <c r="E1299" s="192"/>
    </row>
    <row r="1300" spans="3:5" ht="12.75">
      <c r="C1300" s="192"/>
      <c r="D1300" s="192"/>
      <c r="E1300" s="192"/>
    </row>
    <row r="1301" spans="3:5" ht="12.75">
      <c r="C1301" s="192"/>
      <c r="D1301" s="192"/>
      <c r="E1301" s="192"/>
    </row>
    <row r="1302" spans="3:5" ht="12.75">
      <c r="C1302" s="192"/>
      <c r="D1302" s="192"/>
      <c r="E1302" s="192"/>
    </row>
    <row r="1303" spans="3:5" ht="12.75">
      <c r="C1303" s="192"/>
      <c r="D1303" s="192"/>
      <c r="E1303" s="192"/>
    </row>
    <row r="1304" spans="3:5" ht="12.75">
      <c r="C1304" s="192"/>
      <c r="D1304" s="192"/>
      <c r="E1304" s="192"/>
    </row>
    <row r="1305" spans="3:5" ht="12.75">
      <c r="C1305" s="192"/>
      <c r="D1305" s="192"/>
      <c r="E1305" s="192"/>
    </row>
    <row r="1306" spans="3:5" ht="12.75">
      <c r="C1306" s="192"/>
      <c r="D1306" s="192"/>
      <c r="E1306" s="192"/>
    </row>
    <row r="1307" spans="3:5" ht="12.75">
      <c r="C1307" s="192"/>
      <c r="D1307" s="192"/>
      <c r="E1307" s="192"/>
    </row>
    <row r="1308" spans="3:5" ht="12.75">
      <c r="C1308" s="192"/>
      <c r="D1308" s="192"/>
      <c r="E1308" s="192"/>
    </row>
    <row r="1309" spans="3:5" ht="12.75">
      <c r="C1309" s="192"/>
      <c r="D1309" s="192"/>
      <c r="E1309" s="192"/>
    </row>
    <row r="1310" spans="3:5" ht="12.75">
      <c r="C1310" s="192"/>
      <c r="D1310" s="192"/>
      <c r="E1310" s="192"/>
    </row>
    <row r="1311" spans="3:5" ht="12.75">
      <c r="C1311" s="192"/>
      <c r="D1311" s="192"/>
      <c r="E1311" s="192"/>
    </row>
    <row r="1312" spans="3:5" ht="12.75">
      <c r="C1312" s="192"/>
      <c r="D1312" s="192"/>
      <c r="E1312" s="192"/>
    </row>
    <row r="1313" spans="3:5" ht="12.75">
      <c r="C1313" s="192"/>
      <c r="D1313" s="192"/>
      <c r="E1313" s="192"/>
    </row>
    <row r="1314" spans="3:5" ht="12.75">
      <c r="C1314" s="192"/>
      <c r="D1314" s="192"/>
      <c r="E1314" s="192"/>
    </row>
    <row r="1315" spans="3:5" ht="12.75">
      <c r="C1315" s="192"/>
      <c r="D1315" s="192"/>
      <c r="E1315" s="192"/>
    </row>
    <row r="1316" spans="3:5" ht="12.75">
      <c r="C1316" s="192"/>
      <c r="D1316" s="192"/>
      <c r="E1316" s="192"/>
    </row>
    <row r="1317" spans="3:5" ht="12.75">
      <c r="C1317" s="192"/>
      <c r="D1317" s="192"/>
      <c r="E1317" s="192"/>
    </row>
    <row r="1318" spans="3:5" ht="12.75">
      <c r="C1318" s="192"/>
      <c r="D1318" s="192"/>
      <c r="E1318" s="192"/>
    </row>
    <row r="1319" spans="3:5" ht="12.75">
      <c r="C1319" s="192"/>
      <c r="D1319" s="192"/>
      <c r="E1319" s="192"/>
    </row>
    <row r="1320" spans="3:5" ht="12.75">
      <c r="C1320" s="192"/>
      <c r="D1320" s="192"/>
      <c r="E1320" s="192"/>
    </row>
    <row r="1321" spans="3:5" ht="12.75">
      <c r="C1321" s="192"/>
      <c r="D1321" s="192"/>
      <c r="E1321" s="192"/>
    </row>
    <row r="1322" spans="3:5" ht="12.75">
      <c r="C1322" s="192"/>
      <c r="D1322" s="192"/>
      <c r="E1322" s="192"/>
    </row>
    <row r="1323" spans="3:5" ht="12.75">
      <c r="C1323" s="192"/>
      <c r="D1323" s="192"/>
      <c r="E1323" s="192"/>
    </row>
    <row r="1324" spans="3:5" ht="12.75">
      <c r="C1324" s="192"/>
      <c r="D1324" s="192"/>
      <c r="E1324" s="192"/>
    </row>
    <row r="1325" spans="3:5" ht="12.75">
      <c r="C1325" s="192"/>
      <c r="D1325" s="192"/>
      <c r="E1325" s="192"/>
    </row>
    <row r="1326" spans="3:5" ht="12.75">
      <c r="C1326" s="192"/>
      <c r="D1326" s="192"/>
      <c r="E1326" s="192"/>
    </row>
    <row r="1327" spans="3:5" ht="12.75">
      <c r="C1327" s="192"/>
      <c r="D1327" s="192"/>
      <c r="E1327" s="192"/>
    </row>
    <row r="1328" spans="3:5" ht="12.75">
      <c r="C1328" s="192"/>
      <c r="D1328" s="192"/>
      <c r="E1328" s="192"/>
    </row>
    <row r="1329" spans="3:5" ht="12.75">
      <c r="C1329" s="192"/>
      <c r="D1329" s="192"/>
      <c r="E1329" s="192"/>
    </row>
    <row r="1330" spans="3:5" ht="12.75">
      <c r="C1330" s="192"/>
      <c r="D1330" s="192"/>
      <c r="E1330" s="192"/>
    </row>
    <row r="1331" spans="3:5" ht="12.75">
      <c r="C1331" s="192"/>
      <c r="D1331" s="192"/>
      <c r="E1331" s="192"/>
    </row>
    <row r="1332" spans="3:5" ht="12.75">
      <c r="C1332" s="192"/>
      <c r="D1332" s="192"/>
      <c r="E1332" s="192"/>
    </row>
    <row r="1333" spans="3:5" ht="12.75">
      <c r="C1333" s="192"/>
      <c r="D1333" s="192"/>
      <c r="E1333" s="192"/>
    </row>
    <row r="1334" spans="3:5" ht="12.75">
      <c r="C1334" s="192"/>
      <c r="D1334" s="192"/>
      <c r="E1334" s="192"/>
    </row>
    <row r="1335" spans="3:5" ht="12.75">
      <c r="C1335" s="192"/>
      <c r="D1335" s="192"/>
      <c r="E1335" s="192"/>
    </row>
    <row r="1336" spans="3:5" ht="12.75">
      <c r="C1336" s="192"/>
      <c r="D1336" s="192"/>
      <c r="E1336" s="192"/>
    </row>
    <row r="1337" spans="3:5" ht="12.75">
      <c r="C1337" s="192"/>
      <c r="D1337" s="192"/>
      <c r="E1337" s="192"/>
    </row>
    <row r="1338" spans="3:5" ht="12.75">
      <c r="C1338" s="192"/>
      <c r="D1338" s="192"/>
      <c r="E1338" s="192"/>
    </row>
    <row r="1339" spans="3:5" ht="12.75">
      <c r="C1339" s="192"/>
      <c r="D1339" s="192"/>
      <c r="E1339" s="192"/>
    </row>
    <row r="1340" spans="3:5" ht="12.75">
      <c r="C1340" s="192"/>
      <c r="D1340" s="192"/>
      <c r="E1340" s="192"/>
    </row>
    <row r="1341" spans="3:5" ht="12.75">
      <c r="C1341" s="192"/>
      <c r="D1341" s="192"/>
      <c r="E1341" s="192"/>
    </row>
    <row r="1342" spans="3:5" ht="12.75">
      <c r="C1342" s="192"/>
      <c r="D1342" s="192"/>
      <c r="E1342" s="192"/>
    </row>
    <row r="1343" spans="3:5" ht="12.75">
      <c r="C1343" s="192"/>
      <c r="D1343" s="192"/>
      <c r="E1343" s="192"/>
    </row>
    <row r="1344" spans="3:5" ht="12.75">
      <c r="C1344" s="192"/>
      <c r="D1344" s="192"/>
      <c r="E1344" s="192"/>
    </row>
    <row r="1345" spans="3:5" ht="12.75">
      <c r="C1345" s="192"/>
      <c r="D1345" s="192"/>
      <c r="E1345" s="192"/>
    </row>
    <row r="1346" spans="3:5" ht="12.75">
      <c r="C1346" s="192"/>
      <c r="D1346" s="192"/>
      <c r="E1346" s="192"/>
    </row>
    <row r="1347" spans="3:5" ht="12.75">
      <c r="C1347" s="192"/>
      <c r="D1347" s="192"/>
      <c r="E1347" s="192"/>
    </row>
    <row r="1348" spans="3:5" ht="12.75">
      <c r="C1348" s="192"/>
      <c r="D1348" s="192"/>
      <c r="E1348" s="192"/>
    </row>
    <row r="1349" spans="3:5" ht="12.75">
      <c r="C1349" s="192"/>
      <c r="D1349" s="192"/>
      <c r="E1349" s="192"/>
    </row>
    <row r="1350" spans="3:5" ht="12.75">
      <c r="C1350" s="192"/>
      <c r="D1350" s="192"/>
      <c r="E1350" s="192"/>
    </row>
    <row r="1351" spans="3:5" ht="12.75">
      <c r="C1351" s="192"/>
      <c r="D1351" s="192"/>
      <c r="E1351" s="192"/>
    </row>
    <row r="1352" spans="3:5" ht="12.75">
      <c r="C1352" s="192"/>
      <c r="D1352" s="192"/>
      <c r="E1352" s="192"/>
    </row>
    <row r="1353" spans="3:5" ht="12.75">
      <c r="C1353" s="192"/>
      <c r="D1353" s="192"/>
      <c r="E1353" s="192"/>
    </row>
    <row r="1354" spans="3:5" ht="12.75">
      <c r="C1354" s="192"/>
      <c r="D1354" s="192"/>
      <c r="E1354" s="192"/>
    </row>
    <row r="1355" spans="3:5" ht="12.75">
      <c r="C1355" s="192"/>
      <c r="D1355" s="192"/>
      <c r="E1355" s="192"/>
    </row>
    <row r="1356" spans="3:5" ht="12.75">
      <c r="C1356" s="192"/>
      <c r="D1356" s="192"/>
      <c r="E1356" s="192"/>
    </row>
    <row r="1357" spans="3:5" ht="12.75">
      <c r="C1357" s="192"/>
      <c r="D1357" s="192"/>
      <c r="E1357" s="192"/>
    </row>
    <row r="1358" spans="3:5" ht="12.75">
      <c r="C1358" s="192"/>
      <c r="D1358" s="192"/>
      <c r="E1358" s="192"/>
    </row>
    <row r="1359" spans="3:5" ht="12.75">
      <c r="C1359" s="192"/>
      <c r="D1359" s="192"/>
      <c r="E1359" s="192"/>
    </row>
    <row r="1360" spans="3:5" ht="12.75">
      <c r="C1360" s="192"/>
      <c r="D1360" s="192"/>
      <c r="E1360" s="192"/>
    </row>
    <row r="1361" spans="3:5" ht="12.75">
      <c r="C1361" s="192"/>
      <c r="D1361" s="192"/>
      <c r="E1361" s="192"/>
    </row>
    <row r="1362" spans="3:5" ht="12.75">
      <c r="C1362" s="192"/>
      <c r="D1362" s="192"/>
      <c r="E1362" s="192"/>
    </row>
    <row r="1363" spans="3:5" ht="12.75">
      <c r="C1363" s="192"/>
      <c r="D1363" s="192"/>
      <c r="E1363" s="192"/>
    </row>
    <row r="1364" spans="3:5" ht="12.75">
      <c r="C1364" s="192"/>
      <c r="D1364" s="192"/>
      <c r="E1364" s="192"/>
    </row>
    <row r="1365" spans="3:5" ht="12.75">
      <c r="C1365" s="192"/>
      <c r="D1365" s="192"/>
      <c r="E1365" s="192"/>
    </row>
    <row r="1366" spans="3:5" ht="12.75">
      <c r="C1366" s="192"/>
      <c r="D1366" s="192"/>
      <c r="E1366" s="192"/>
    </row>
    <row r="1367" spans="3:5" ht="12.75">
      <c r="C1367" s="192"/>
      <c r="D1367" s="192"/>
      <c r="E1367" s="192"/>
    </row>
    <row r="1368" spans="3:5" ht="12.75">
      <c r="C1368" s="192"/>
      <c r="D1368" s="192"/>
      <c r="E1368" s="192"/>
    </row>
    <row r="1369" spans="3:5" ht="12.75">
      <c r="C1369" s="192"/>
      <c r="D1369" s="192"/>
      <c r="E1369" s="192"/>
    </row>
    <row r="1370" spans="3:5" ht="12.75">
      <c r="C1370" s="192"/>
      <c r="D1370" s="192"/>
      <c r="E1370" s="192"/>
    </row>
    <row r="1371" spans="3:5" ht="12.75">
      <c r="C1371" s="192"/>
      <c r="D1371" s="192"/>
      <c r="E1371" s="192"/>
    </row>
    <row r="1372" spans="3:5" ht="12.75">
      <c r="C1372" s="192"/>
      <c r="D1372" s="192"/>
      <c r="E1372" s="192"/>
    </row>
    <row r="1373" spans="3:5" ht="12.75">
      <c r="C1373" s="192"/>
      <c r="D1373" s="192"/>
      <c r="E1373" s="192"/>
    </row>
    <row r="1374" spans="3:5" ht="12.75">
      <c r="C1374" s="192"/>
      <c r="D1374" s="192"/>
      <c r="E1374" s="192"/>
    </row>
    <row r="1375" spans="3:5" ht="12.75">
      <c r="C1375" s="192"/>
      <c r="D1375" s="192"/>
      <c r="E1375" s="192"/>
    </row>
    <row r="1376" spans="3:5" ht="12.75">
      <c r="C1376" s="192"/>
      <c r="D1376" s="192"/>
      <c r="E1376" s="192"/>
    </row>
    <row r="1377" spans="3:5" ht="12.75">
      <c r="C1377" s="192"/>
      <c r="D1377" s="192"/>
      <c r="E1377" s="192"/>
    </row>
    <row r="1378" spans="3:5" ht="12.75">
      <c r="C1378" s="192"/>
      <c r="D1378" s="192"/>
      <c r="E1378" s="192"/>
    </row>
    <row r="1379" spans="3:5" ht="12.75">
      <c r="C1379" s="192"/>
      <c r="D1379" s="192"/>
      <c r="E1379" s="192"/>
    </row>
    <row r="1380" spans="3:5" ht="12.75">
      <c r="C1380" s="192"/>
      <c r="D1380" s="192"/>
      <c r="E1380" s="192"/>
    </row>
    <row r="1381" spans="3:5" ht="12.75">
      <c r="C1381" s="192"/>
      <c r="D1381" s="192"/>
      <c r="E1381" s="192"/>
    </row>
    <row r="1382" spans="3:5" ht="12.75">
      <c r="C1382" s="192"/>
      <c r="D1382" s="192"/>
      <c r="E1382" s="192"/>
    </row>
    <row r="1383" spans="3:5" ht="12.75">
      <c r="C1383" s="192"/>
      <c r="D1383" s="192"/>
      <c r="E1383" s="192"/>
    </row>
    <row r="1384" spans="3:5" ht="12.75">
      <c r="C1384" s="192"/>
      <c r="D1384" s="192"/>
      <c r="E1384" s="192"/>
    </row>
    <row r="1385" spans="3:5" ht="12.75">
      <c r="C1385" s="192"/>
      <c r="D1385" s="192"/>
      <c r="E1385" s="192"/>
    </row>
    <row r="1386" spans="3:5" ht="12.75">
      <c r="C1386" s="192"/>
      <c r="D1386" s="192"/>
      <c r="E1386" s="192"/>
    </row>
    <row r="1387" spans="3:5" ht="12.75">
      <c r="C1387" s="192"/>
      <c r="D1387" s="192"/>
      <c r="E1387" s="192"/>
    </row>
    <row r="1388" spans="3:5" ht="12.75">
      <c r="C1388" s="192"/>
      <c r="D1388" s="192"/>
      <c r="E1388" s="192"/>
    </row>
    <row r="1389" spans="3:5" ht="12.75">
      <c r="C1389" s="192"/>
      <c r="D1389" s="192"/>
      <c r="E1389" s="192"/>
    </row>
    <row r="1390" spans="3:5" ht="12.75">
      <c r="C1390" s="192"/>
      <c r="D1390" s="192"/>
      <c r="E1390" s="192"/>
    </row>
    <row r="1391" spans="3:5" ht="12.75">
      <c r="C1391" s="192"/>
      <c r="D1391" s="192"/>
      <c r="E1391" s="192"/>
    </row>
    <row r="1392" spans="3:5" ht="12.75">
      <c r="C1392" s="192"/>
      <c r="D1392" s="192"/>
      <c r="E1392" s="192"/>
    </row>
    <row r="1393" spans="3:5" ht="12.75">
      <c r="C1393" s="192"/>
      <c r="D1393" s="192"/>
      <c r="E1393" s="192"/>
    </row>
    <row r="1394" spans="3:5" ht="12.75">
      <c r="C1394" s="192"/>
      <c r="D1394" s="192"/>
      <c r="E1394" s="192"/>
    </row>
    <row r="1395" spans="3:5" ht="12.75">
      <c r="C1395" s="192"/>
      <c r="D1395" s="192"/>
      <c r="E1395" s="192"/>
    </row>
    <row r="1396" spans="3:5" ht="12.75">
      <c r="C1396" s="192"/>
      <c r="D1396" s="192"/>
      <c r="E1396" s="192"/>
    </row>
    <row r="1397" spans="3:5" ht="12.75">
      <c r="C1397" s="192"/>
      <c r="D1397" s="192"/>
      <c r="E1397" s="192"/>
    </row>
    <row r="1398" spans="3:5" ht="12.75">
      <c r="C1398" s="192"/>
      <c r="D1398" s="192"/>
      <c r="E1398" s="192"/>
    </row>
    <row r="1399" spans="3:5" ht="12.75">
      <c r="C1399" s="192"/>
      <c r="D1399" s="192"/>
      <c r="E1399" s="192"/>
    </row>
    <row r="1400" spans="3:5" ht="12.75">
      <c r="C1400" s="192"/>
      <c r="D1400" s="192"/>
      <c r="E1400" s="192"/>
    </row>
    <row r="1401" spans="3:5" ht="12.75">
      <c r="C1401" s="192"/>
      <c r="D1401" s="192"/>
      <c r="E1401" s="192"/>
    </row>
    <row r="1402" spans="3:5" ht="12.75">
      <c r="C1402" s="192"/>
      <c r="D1402" s="192"/>
      <c r="E1402" s="192"/>
    </row>
    <row r="1403" spans="3:5" ht="12.75">
      <c r="C1403" s="192"/>
      <c r="D1403" s="192"/>
      <c r="E1403" s="192"/>
    </row>
    <row r="1404" spans="3:5" ht="12.75">
      <c r="C1404" s="192"/>
      <c r="D1404" s="192"/>
      <c r="E1404" s="192"/>
    </row>
    <row r="1405" spans="3:5" ht="12.75">
      <c r="C1405" s="192"/>
      <c r="D1405" s="192"/>
      <c r="E1405" s="192"/>
    </row>
    <row r="1406" spans="3:5" ht="12.75">
      <c r="C1406" s="192"/>
      <c r="D1406" s="192"/>
      <c r="E1406" s="192"/>
    </row>
    <row r="1407" spans="3:5" ht="12.75">
      <c r="C1407" s="192"/>
      <c r="D1407" s="192"/>
      <c r="E1407" s="192"/>
    </row>
    <row r="1408" spans="3:5" ht="12.75">
      <c r="C1408" s="192"/>
      <c r="D1408" s="192"/>
      <c r="E1408" s="192"/>
    </row>
    <row r="1409" spans="3:5" ht="12.75">
      <c r="C1409" s="192"/>
      <c r="D1409" s="192"/>
      <c r="E1409" s="192"/>
    </row>
    <row r="1410" spans="3:5" ht="12.75">
      <c r="C1410" s="192"/>
      <c r="D1410" s="192"/>
      <c r="E1410" s="192"/>
    </row>
    <row r="1411" spans="3:5" ht="12.75">
      <c r="C1411" s="192"/>
      <c r="D1411" s="192"/>
      <c r="E1411" s="192"/>
    </row>
    <row r="1412" spans="3:5" ht="12.75">
      <c r="C1412" s="192"/>
      <c r="D1412" s="192"/>
      <c r="E1412" s="192"/>
    </row>
    <row r="1413" spans="3:5" ht="12.75">
      <c r="C1413" s="192"/>
      <c r="D1413" s="192"/>
      <c r="E1413" s="192"/>
    </row>
    <row r="1414" spans="3:5" ht="12.75">
      <c r="C1414" s="192"/>
      <c r="D1414" s="192"/>
      <c r="E1414" s="192"/>
    </row>
    <row r="1415" spans="3:5" ht="12.75">
      <c r="C1415" s="192"/>
      <c r="D1415" s="192"/>
      <c r="E1415" s="192"/>
    </row>
    <row r="1416" spans="3:5" ht="12.75">
      <c r="C1416" s="192"/>
      <c r="D1416" s="192"/>
      <c r="E1416" s="192"/>
    </row>
    <row r="1417" spans="3:5" ht="12.75">
      <c r="C1417" s="192"/>
      <c r="D1417" s="192"/>
      <c r="E1417" s="192"/>
    </row>
    <row r="1418" spans="3:5" ht="12.75">
      <c r="C1418" s="192"/>
      <c r="D1418" s="192"/>
      <c r="E1418" s="192"/>
    </row>
    <row r="1419" spans="3:5" ht="12.75">
      <c r="C1419" s="192"/>
      <c r="D1419" s="192"/>
      <c r="E1419" s="192"/>
    </row>
    <row r="1420" spans="3:5" ht="12.75">
      <c r="C1420" s="192"/>
      <c r="D1420" s="192"/>
      <c r="E1420" s="192"/>
    </row>
    <row r="1421" spans="3:5" ht="12.75">
      <c r="C1421" s="192"/>
      <c r="D1421" s="192"/>
      <c r="E1421" s="192"/>
    </row>
    <row r="1422" spans="3:5" ht="12.75">
      <c r="C1422" s="192"/>
      <c r="D1422" s="192"/>
      <c r="E1422" s="192"/>
    </row>
    <row r="1423" spans="3:5" ht="12.75">
      <c r="C1423" s="192"/>
      <c r="D1423" s="192"/>
      <c r="E1423" s="192"/>
    </row>
    <row r="1424" spans="3:5" ht="12.75">
      <c r="C1424" s="192"/>
      <c r="D1424" s="192"/>
      <c r="E1424" s="192"/>
    </row>
    <row r="1425" spans="3:5" ht="12.75">
      <c r="C1425" s="192"/>
      <c r="D1425" s="192"/>
      <c r="E1425" s="192"/>
    </row>
    <row r="1426" spans="3:5" ht="12.75">
      <c r="C1426" s="192"/>
      <c r="D1426" s="192"/>
      <c r="E1426" s="192"/>
    </row>
    <row r="1427" spans="3:5" ht="12.75">
      <c r="C1427" s="192"/>
      <c r="D1427" s="192"/>
      <c r="E1427" s="192"/>
    </row>
    <row r="1428" spans="3:5" ht="12.75">
      <c r="C1428" s="192"/>
      <c r="D1428" s="192"/>
      <c r="E1428" s="192"/>
    </row>
    <row r="1429" spans="3:5" ht="12.75">
      <c r="C1429" s="192"/>
      <c r="D1429" s="192"/>
      <c r="E1429" s="192"/>
    </row>
    <row r="1430" spans="3:5" ht="12.75">
      <c r="C1430" s="192"/>
      <c r="D1430" s="192"/>
      <c r="E1430" s="192"/>
    </row>
    <row r="1431" spans="3:5" ht="12.75">
      <c r="C1431" s="192"/>
      <c r="D1431" s="192"/>
      <c r="E1431" s="192"/>
    </row>
    <row r="1432" spans="3:5" ht="12.75">
      <c r="C1432" s="192"/>
      <c r="D1432" s="192"/>
      <c r="E1432" s="192"/>
    </row>
    <row r="1433" spans="3:5" ht="12.75">
      <c r="C1433" s="192"/>
      <c r="D1433" s="192"/>
      <c r="E1433" s="192"/>
    </row>
    <row r="1434" spans="3:5" ht="12.75">
      <c r="C1434" s="192"/>
      <c r="D1434" s="192"/>
      <c r="E1434" s="192"/>
    </row>
    <row r="1435" spans="3:5" ht="12.75">
      <c r="C1435" s="192"/>
      <c r="D1435" s="192"/>
      <c r="E1435" s="192"/>
    </row>
    <row r="1436" spans="3:5" ht="12.75">
      <c r="C1436" s="192"/>
      <c r="D1436" s="192"/>
      <c r="E1436" s="192"/>
    </row>
    <row r="1437" spans="3:5" ht="12.75">
      <c r="C1437" s="192"/>
      <c r="D1437" s="192"/>
      <c r="E1437" s="192"/>
    </row>
    <row r="1438" spans="3:5" ht="12.75">
      <c r="C1438" s="192"/>
      <c r="D1438" s="192"/>
      <c r="E1438" s="192"/>
    </row>
    <row r="1439" spans="3:5" ht="12.75">
      <c r="C1439" s="192"/>
      <c r="D1439" s="192"/>
      <c r="E1439" s="192"/>
    </row>
    <row r="1440" spans="3:5" ht="12.75">
      <c r="C1440" s="192"/>
      <c r="D1440" s="192"/>
      <c r="E1440" s="192"/>
    </row>
    <row r="1441" spans="3:5" ht="12.75">
      <c r="C1441" s="192"/>
      <c r="D1441" s="192"/>
      <c r="E1441" s="192"/>
    </row>
    <row r="1442" spans="3:5" ht="12.75">
      <c r="C1442" s="192"/>
      <c r="D1442" s="192"/>
      <c r="E1442" s="192"/>
    </row>
    <row r="1443" spans="3:5" ht="12.75">
      <c r="C1443" s="192"/>
      <c r="D1443" s="192"/>
      <c r="E1443" s="192"/>
    </row>
    <row r="1444" spans="3:5" ht="12.75">
      <c r="C1444" s="192"/>
      <c r="D1444" s="192"/>
      <c r="E1444" s="192"/>
    </row>
    <row r="1445" spans="3:5" ht="12.75">
      <c r="C1445" s="192"/>
      <c r="D1445" s="192"/>
      <c r="E1445" s="192"/>
    </row>
    <row r="1446" spans="3:5" ht="12.75">
      <c r="C1446" s="192"/>
      <c r="D1446" s="192"/>
      <c r="E1446" s="192"/>
    </row>
    <row r="1447" spans="3:5" ht="12.75">
      <c r="C1447" s="192"/>
      <c r="D1447" s="192"/>
      <c r="E1447" s="192"/>
    </row>
    <row r="1448" spans="3:5" ht="12.75">
      <c r="C1448" s="192"/>
      <c r="D1448" s="192"/>
      <c r="E1448" s="192"/>
    </row>
    <row r="1449" spans="3:5" ht="12.75">
      <c r="C1449" s="192"/>
      <c r="D1449" s="192"/>
      <c r="E1449" s="192"/>
    </row>
    <row r="1450" spans="3:5" ht="12.75">
      <c r="C1450" s="192"/>
      <c r="D1450" s="192"/>
      <c r="E1450" s="192"/>
    </row>
    <row r="1451" spans="3:5" ht="12.75">
      <c r="C1451" s="192"/>
      <c r="D1451" s="192"/>
      <c r="E1451" s="192"/>
    </row>
    <row r="1452" spans="3:5" ht="12.75">
      <c r="C1452" s="192"/>
      <c r="D1452" s="192"/>
      <c r="E1452" s="192"/>
    </row>
    <row r="1453" spans="3:5" ht="12.75">
      <c r="C1453" s="192"/>
      <c r="D1453" s="192"/>
      <c r="E1453" s="192"/>
    </row>
    <row r="1454" spans="3:5" ht="12.75">
      <c r="C1454" s="192"/>
      <c r="D1454" s="192"/>
      <c r="E1454" s="192"/>
    </row>
    <row r="1455" spans="3:5" ht="12.75">
      <c r="C1455" s="192"/>
      <c r="D1455" s="192"/>
      <c r="E1455" s="192"/>
    </row>
    <row r="1456" spans="3:5" ht="12.75">
      <c r="C1456" s="192"/>
      <c r="D1456" s="192"/>
      <c r="E1456" s="192"/>
    </row>
    <row r="1457" spans="3:5" ht="12.75">
      <c r="C1457" s="192"/>
      <c r="D1457" s="192"/>
      <c r="E1457" s="192"/>
    </row>
    <row r="1458" spans="3:5" ht="12.75">
      <c r="C1458" s="192"/>
      <c r="D1458" s="192"/>
      <c r="E1458" s="192"/>
    </row>
    <row r="1459" spans="3:5" ht="12.75">
      <c r="C1459" s="192"/>
      <c r="D1459" s="192"/>
      <c r="E1459" s="192"/>
    </row>
    <row r="1460" spans="3:5" ht="12.75">
      <c r="C1460" s="192"/>
      <c r="D1460" s="192"/>
      <c r="E1460" s="192"/>
    </row>
    <row r="1461" spans="3:5" ht="12.75">
      <c r="C1461" s="192"/>
      <c r="D1461" s="192"/>
      <c r="E1461" s="192"/>
    </row>
    <row r="1462" spans="3:5" ht="12.75">
      <c r="C1462" s="192"/>
      <c r="D1462" s="192"/>
      <c r="E1462" s="192"/>
    </row>
    <row r="1463" spans="3:5" ht="12.75">
      <c r="C1463" s="192"/>
      <c r="D1463" s="192"/>
      <c r="E1463" s="192"/>
    </row>
    <row r="1464" spans="3:5" ht="12.75">
      <c r="C1464" s="192"/>
      <c r="D1464" s="192"/>
      <c r="E1464" s="192"/>
    </row>
    <row r="1465" spans="3:5" ht="12.75">
      <c r="C1465" s="192"/>
      <c r="D1465" s="192"/>
      <c r="E1465" s="192"/>
    </row>
    <row r="1466" spans="3:5" ht="12.75">
      <c r="C1466" s="192"/>
      <c r="D1466" s="192"/>
      <c r="E1466" s="192"/>
    </row>
    <row r="1467" spans="3:5" ht="12.75">
      <c r="C1467" s="192"/>
      <c r="D1467" s="192"/>
      <c r="E1467" s="192"/>
    </row>
    <row r="1468" spans="3:5" ht="12.75">
      <c r="C1468" s="192"/>
      <c r="D1468" s="192"/>
      <c r="E1468" s="192"/>
    </row>
    <row r="1469" spans="3:5" ht="12.75">
      <c r="C1469" s="192"/>
      <c r="D1469" s="192"/>
      <c r="E1469" s="192"/>
    </row>
    <row r="1470" spans="3:5" ht="12.75">
      <c r="C1470" s="192"/>
      <c r="D1470" s="192"/>
      <c r="E1470" s="192"/>
    </row>
    <row r="1471" spans="3:5" ht="12.75">
      <c r="C1471" s="192"/>
      <c r="D1471" s="192"/>
      <c r="E1471" s="192"/>
    </row>
    <row r="1472" spans="3:5" ht="12.75">
      <c r="C1472" s="192"/>
      <c r="D1472" s="192"/>
      <c r="E1472" s="192"/>
    </row>
    <row r="1473" spans="3:5" ht="12.75">
      <c r="C1473" s="192"/>
      <c r="D1473" s="192"/>
      <c r="E1473" s="192"/>
    </row>
    <row r="1474" spans="3:5" ht="12.75">
      <c r="C1474" s="192"/>
      <c r="D1474" s="192"/>
      <c r="E1474" s="192"/>
    </row>
    <row r="1475" spans="3:5" ht="12.75">
      <c r="C1475" s="192"/>
      <c r="D1475" s="192"/>
      <c r="E1475" s="192"/>
    </row>
    <row r="1476" spans="3:5" ht="12.75">
      <c r="C1476" s="192"/>
      <c r="D1476" s="192"/>
      <c r="E1476" s="192"/>
    </row>
    <row r="1477" spans="3:5" ht="12.75">
      <c r="C1477" s="192"/>
      <c r="D1477" s="192"/>
      <c r="E1477" s="192"/>
    </row>
    <row r="1478" spans="3:5" ht="12.75">
      <c r="C1478" s="192"/>
      <c r="D1478" s="192"/>
      <c r="E1478" s="192"/>
    </row>
    <row r="1479" spans="3:5" ht="12.75">
      <c r="C1479" s="192"/>
      <c r="D1479" s="192"/>
      <c r="E1479" s="192"/>
    </row>
    <row r="1480" spans="3:5" ht="12.75">
      <c r="C1480" s="192"/>
      <c r="D1480" s="192"/>
      <c r="E1480" s="192"/>
    </row>
    <row r="1481" spans="3:5" ht="12.75">
      <c r="C1481" s="192"/>
      <c r="D1481" s="192"/>
      <c r="E1481" s="192"/>
    </row>
    <row r="1482" spans="3:5" ht="12.75">
      <c r="C1482" s="192"/>
      <c r="D1482" s="192"/>
      <c r="E1482" s="192"/>
    </row>
    <row r="1483" spans="3:5" ht="12.75">
      <c r="C1483" s="192"/>
      <c r="D1483" s="192"/>
      <c r="E1483" s="192"/>
    </row>
    <row r="1484" spans="3:5" ht="12.75">
      <c r="C1484" s="192"/>
      <c r="D1484" s="192"/>
      <c r="E1484" s="192"/>
    </row>
    <row r="1485" spans="3:5" ht="12.75">
      <c r="C1485" s="192"/>
      <c r="D1485" s="192"/>
      <c r="E1485" s="192"/>
    </row>
    <row r="1486" spans="3:5" ht="12.75">
      <c r="C1486" s="192"/>
      <c r="D1486" s="192"/>
      <c r="E1486" s="192"/>
    </row>
    <row r="1487" spans="3:5" ht="12.75">
      <c r="C1487" s="192"/>
      <c r="D1487" s="192"/>
      <c r="E1487" s="192"/>
    </row>
    <row r="1488" spans="3:5" ht="12.75">
      <c r="C1488" s="192"/>
      <c r="D1488" s="192"/>
      <c r="E1488" s="192"/>
    </row>
    <row r="1489" spans="3:5" ht="12.75">
      <c r="C1489" s="192"/>
      <c r="D1489" s="192"/>
      <c r="E1489" s="192"/>
    </row>
    <row r="1490" spans="3:5" ht="12.75">
      <c r="C1490" s="192"/>
      <c r="D1490" s="192"/>
      <c r="E1490" s="192"/>
    </row>
    <row r="1491" spans="3:5" ht="12.75">
      <c r="C1491" s="192"/>
      <c r="D1491" s="192"/>
      <c r="E1491" s="192"/>
    </row>
    <row r="1492" spans="3:5" ht="12.75">
      <c r="C1492" s="192"/>
      <c r="D1492" s="192"/>
      <c r="E1492" s="192"/>
    </row>
    <row r="1493" spans="3:5" ht="12.75">
      <c r="C1493" s="192"/>
      <c r="D1493" s="192"/>
      <c r="E1493" s="192"/>
    </row>
    <row r="1494" spans="3:5" ht="12.75">
      <c r="C1494" s="192"/>
      <c r="D1494" s="192"/>
      <c r="E1494" s="192"/>
    </row>
    <row r="1495" spans="3:5" ht="12.75">
      <c r="C1495" s="192"/>
      <c r="D1495" s="192"/>
      <c r="E1495" s="192"/>
    </row>
    <row r="1496" spans="3:5" ht="12.75">
      <c r="C1496" s="192"/>
      <c r="D1496" s="192"/>
      <c r="E1496" s="192"/>
    </row>
    <row r="1497" spans="3:5" ht="12.75">
      <c r="C1497" s="192"/>
      <c r="D1497" s="192"/>
      <c r="E1497" s="192"/>
    </row>
    <row r="1498" spans="3:5" ht="12.75">
      <c r="C1498" s="192"/>
      <c r="D1498" s="192"/>
      <c r="E1498" s="192"/>
    </row>
    <row r="1499" spans="3:5" ht="12.75">
      <c r="C1499" s="192"/>
      <c r="D1499" s="192"/>
      <c r="E1499" s="192"/>
    </row>
    <row r="1500" spans="3:5" ht="12.75">
      <c r="C1500" s="192"/>
      <c r="D1500" s="192"/>
      <c r="E1500" s="192"/>
    </row>
    <row r="1501" spans="3:5" ht="12.75">
      <c r="C1501" s="192"/>
      <c r="D1501" s="192"/>
      <c r="E1501" s="192"/>
    </row>
    <row r="1502" spans="3:5" ht="12.75">
      <c r="C1502" s="192"/>
      <c r="D1502" s="192"/>
      <c r="E1502" s="192"/>
    </row>
    <row r="1503" spans="3:5" ht="12.75">
      <c r="C1503" s="192"/>
      <c r="D1503" s="192"/>
      <c r="E1503" s="192"/>
    </row>
    <row r="1504" spans="3:5" ht="12.75">
      <c r="C1504" s="192"/>
      <c r="D1504" s="192"/>
      <c r="E1504" s="192"/>
    </row>
    <row r="1505" spans="3:5" ht="12.75">
      <c r="C1505" s="192"/>
      <c r="D1505" s="192"/>
      <c r="E1505" s="192"/>
    </row>
    <row r="1506" spans="3:5" ht="12.75">
      <c r="C1506" s="192"/>
      <c r="D1506" s="192"/>
      <c r="E1506" s="192"/>
    </row>
    <row r="1507" spans="3:5" ht="12.75">
      <c r="C1507" s="192"/>
      <c r="D1507" s="192"/>
      <c r="E1507" s="192"/>
    </row>
    <row r="1508" spans="3:5" ht="12.75">
      <c r="C1508" s="192"/>
      <c r="D1508" s="192"/>
      <c r="E1508" s="192"/>
    </row>
    <row r="1509" spans="3:5" ht="12.75">
      <c r="C1509" s="192"/>
      <c r="D1509" s="192"/>
      <c r="E1509" s="192"/>
    </row>
    <row r="1510" spans="3:5" ht="12.75">
      <c r="C1510" s="192"/>
      <c r="D1510" s="192"/>
      <c r="E1510" s="192"/>
    </row>
    <row r="1511" spans="3:5" ht="12.75">
      <c r="C1511" s="192"/>
      <c r="D1511" s="192"/>
      <c r="E1511" s="192"/>
    </row>
    <row r="1512" spans="3:5" ht="12.75">
      <c r="C1512" s="192"/>
      <c r="D1512" s="192"/>
      <c r="E1512" s="192"/>
    </row>
    <row r="1513" spans="3:5" ht="12.75">
      <c r="C1513" s="192"/>
      <c r="D1513" s="192"/>
      <c r="E1513" s="192"/>
    </row>
    <row r="1514" spans="3:5" ht="12.75">
      <c r="C1514" s="192"/>
      <c r="D1514" s="192"/>
      <c r="E1514" s="192"/>
    </row>
    <row r="1515" spans="3:5" ht="12.75">
      <c r="C1515" s="192"/>
      <c r="D1515" s="192"/>
      <c r="E1515" s="192"/>
    </row>
    <row r="1516" spans="3:5" ht="12.75">
      <c r="C1516" s="192"/>
      <c r="D1516" s="192"/>
      <c r="E1516" s="192"/>
    </row>
    <row r="1517" spans="3:5" ht="12.75">
      <c r="C1517" s="192"/>
      <c r="D1517" s="192"/>
      <c r="E1517" s="192"/>
    </row>
    <row r="1518" spans="3:5" ht="12.75">
      <c r="C1518" s="192"/>
      <c r="D1518" s="192"/>
      <c r="E1518" s="192"/>
    </row>
    <row r="1519" spans="3:5" ht="12.75">
      <c r="C1519" s="192"/>
      <c r="D1519" s="192"/>
      <c r="E1519" s="192"/>
    </row>
    <row r="1520" spans="3:5" ht="12.75">
      <c r="C1520" s="192"/>
      <c r="D1520" s="192"/>
      <c r="E1520" s="192"/>
    </row>
    <row r="1521" spans="3:5" ht="12.75">
      <c r="C1521" s="192"/>
      <c r="D1521" s="192"/>
      <c r="E1521" s="192"/>
    </row>
    <row r="1522" spans="3:5" ht="12.75">
      <c r="C1522" s="192"/>
      <c r="D1522" s="192"/>
      <c r="E1522" s="192"/>
    </row>
    <row r="1523" spans="3:5" ht="12.75">
      <c r="C1523" s="192"/>
      <c r="D1523" s="192"/>
      <c r="E1523" s="192"/>
    </row>
    <row r="1524" spans="3:5" ht="12.75">
      <c r="C1524" s="192"/>
      <c r="D1524" s="192"/>
      <c r="E1524" s="192"/>
    </row>
    <row r="1525" spans="3:5" ht="12.75">
      <c r="C1525" s="192"/>
      <c r="D1525" s="192"/>
      <c r="E1525" s="192"/>
    </row>
    <row r="1526" spans="3:5" ht="12.75">
      <c r="C1526" s="192"/>
      <c r="D1526" s="192"/>
      <c r="E1526" s="192"/>
    </row>
    <row r="1527" spans="3:5" ht="12.75">
      <c r="C1527" s="192"/>
      <c r="D1527" s="192"/>
      <c r="E1527" s="192"/>
    </row>
    <row r="1528" spans="3:5" ht="12.75">
      <c r="C1528" s="192"/>
      <c r="D1528" s="192"/>
      <c r="E1528" s="192"/>
    </row>
    <row r="1529" spans="3:5" ht="12.75">
      <c r="C1529" s="192"/>
      <c r="D1529" s="192"/>
      <c r="E1529" s="192"/>
    </row>
    <row r="1530" spans="3:5" ht="12.75">
      <c r="C1530" s="192"/>
      <c r="D1530" s="192"/>
      <c r="E1530" s="192"/>
    </row>
    <row r="1531" spans="3:5" ht="12.75">
      <c r="C1531" s="192"/>
      <c r="D1531" s="192"/>
      <c r="E1531" s="192"/>
    </row>
    <row r="1532" spans="3:5" ht="12.75">
      <c r="C1532" s="192"/>
      <c r="D1532" s="192"/>
      <c r="E1532" s="192"/>
    </row>
    <row r="1533" spans="3:5" ht="12.75">
      <c r="C1533" s="192"/>
      <c r="D1533" s="192"/>
      <c r="E1533" s="192"/>
    </row>
    <row r="1534" spans="3:5" ht="12.75">
      <c r="C1534" s="192"/>
      <c r="D1534" s="192"/>
      <c r="E1534" s="192"/>
    </row>
    <row r="1535" spans="3:5" ht="12.75">
      <c r="C1535" s="192"/>
      <c r="D1535" s="192"/>
      <c r="E1535" s="192"/>
    </row>
    <row r="1536" spans="3:5" ht="12.75">
      <c r="C1536" s="192"/>
      <c r="D1536" s="192"/>
      <c r="E1536" s="192"/>
    </row>
    <row r="1537" spans="3:5" ht="12.75">
      <c r="C1537" s="192"/>
      <c r="D1537" s="192"/>
      <c r="E1537" s="192"/>
    </row>
    <row r="1538" spans="3:5" ht="12.75">
      <c r="C1538" s="192"/>
      <c r="D1538" s="192"/>
      <c r="E1538" s="192"/>
    </row>
    <row r="1539" spans="3:5" ht="12.75">
      <c r="C1539" s="192"/>
      <c r="D1539" s="192"/>
      <c r="E1539" s="192"/>
    </row>
    <row r="1540" spans="3:5" ht="12.75">
      <c r="C1540" s="192"/>
      <c r="D1540" s="192"/>
      <c r="E1540" s="192"/>
    </row>
    <row r="1541" spans="3:5" ht="12.75">
      <c r="C1541" s="192"/>
      <c r="D1541" s="192"/>
      <c r="E1541" s="192"/>
    </row>
    <row r="1542" spans="3:5" ht="12.75">
      <c r="C1542" s="192"/>
      <c r="D1542" s="192"/>
      <c r="E1542" s="192"/>
    </row>
    <row r="1543" spans="3:5" ht="12.75">
      <c r="C1543" s="192"/>
      <c r="D1543" s="192"/>
      <c r="E1543" s="192"/>
    </row>
    <row r="1544" spans="3:5" ht="12.75">
      <c r="C1544" s="192"/>
      <c r="D1544" s="192"/>
      <c r="E1544" s="192"/>
    </row>
    <row r="1545" spans="3:5" ht="12.75">
      <c r="C1545" s="192"/>
      <c r="D1545" s="192"/>
      <c r="E1545" s="192"/>
    </row>
    <row r="1546" spans="3:5" ht="12.75">
      <c r="C1546" s="192"/>
      <c r="D1546" s="192"/>
      <c r="E1546" s="192"/>
    </row>
    <row r="1547" spans="3:5" ht="12.75">
      <c r="C1547" s="192"/>
      <c r="D1547" s="192"/>
      <c r="E1547" s="192"/>
    </row>
    <row r="1548" spans="3:5" ht="12.75">
      <c r="C1548" s="192"/>
      <c r="D1548" s="192"/>
      <c r="E1548" s="192"/>
    </row>
    <row r="1549" spans="3:5" ht="12.75">
      <c r="C1549" s="192"/>
      <c r="D1549" s="192"/>
      <c r="E1549" s="192"/>
    </row>
    <row r="1550" spans="3:5" ht="12.75">
      <c r="C1550" s="192"/>
      <c r="D1550" s="192"/>
      <c r="E1550" s="192"/>
    </row>
    <row r="1551" spans="3:5" ht="12.75">
      <c r="C1551" s="192"/>
      <c r="D1551" s="192"/>
      <c r="E1551" s="192"/>
    </row>
    <row r="1552" spans="3:5" ht="12.75">
      <c r="C1552" s="192"/>
      <c r="D1552" s="192"/>
      <c r="E1552" s="192"/>
    </row>
    <row r="1553" spans="3:5" ht="12.75">
      <c r="C1553" s="192"/>
      <c r="D1553" s="192"/>
      <c r="E1553" s="192"/>
    </row>
    <row r="1554" spans="3:5" ht="12.75">
      <c r="C1554" s="192"/>
      <c r="D1554" s="192"/>
      <c r="E1554" s="192"/>
    </row>
    <row r="1555" spans="3:5" ht="12.75">
      <c r="C1555" s="192"/>
      <c r="D1555" s="192"/>
      <c r="E1555" s="192"/>
    </row>
    <row r="1556" spans="3:5" ht="12.75">
      <c r="C1556" s="192"/>
      <c r="D1556" s="192"/>
      <c r="E1556" s="192"/>
    </row>
    <row r="1557" spans="3:5" ht="12.75">
      <c r="C1557" s="192"/>
      <c r="D1557" s="192"/>
      <c r="E1557" s="192"/>
    </row>
    <row r="1558" spans="3:5" ht="12.75">
      <c r="C1558" s="192"/>
      <c r="D1558" s="192"/>
      <c r="E1558" s="192"/>
    </row>
    <row r="1559" spans="3:5" ht="12.75">
      <c r="C1559" s="192"/>
      <c r="D1559" s="192"/>
      <c r="E1559" s="192"/>
    </row>
    <row r="1560" spans="3:5" ht="12.75">
      <c r="C1560" s="192"/>
      <c r="D1560" s="192"/>
      <c r="E1560" s="192"/>
    </row>
    <row r="1561" spans="3:5" ht="12.75">
      <c r="C1561" s="192"/>
      <c r="D1561" s="192"/>
      <c r="E1561" s="192"/>
    </row>
    <row r="1562" spans="3:5" ht="12.75">
      <c r="C1562" s="192"/>
      <c r="D1562" s="192"/>
      <c r="E1562" s="192"/>
    </row>
    <row r="1563" spans="3:5" ht="12.75">
      <c r="C1563" s="192"/>
      <c r="D1563" s="192"/>
      <c r="E1563" s="192"/>
    </row>
    <row r="1564" spans="3:5" ht="12.75">
      <c r="C1564" s="192"/>
      <c r="D1564" s="192"/>
      <c r="E1564" s="192"/>
    </row>
    <row r="1565" spans="3:5" ht="12.75">
      <c r="C1565" s="192"/>
      <c r="D1565" s="192"/>
      <c r="E1565" s="192"/>
    </row>
    <row r="1566" spans="3:5" ht="12.75">
      <c r="C1566" s="192"/>
      <c r="D1566" s="192"/>
      <c r="E1566" s="192"/>
    </row>
    <row r="1567" spans="3:5" ht="12.75">
      <c r="C1567" s="192"/>
      <c r="D1567" s="192"/>
      <c r="E1567" s="192"/>
    </row>
    <row r="1568" spans="3:5" ht="12.75">
      <c r="C1568" s="192"/>
      <c r="D1568" s="192"/>
      <c r="E1568" s="192"/>
    </row>
    <row r="1569" spans="3:5" ht="12.75">
      <c r="C1569" s="192"/>
      <c r="D1569" s="192"/>
      <c r="E1569" s="192"/>
    </row>
    <row r="1570" spans="3:5" ht="12.75">
      <c r="C1570" s="192"/>
      <c r="D1570" s="192"/>
      <c r="E1570" s="192"/>
    </row>
    <row r="1571" spans="3:5" ht="12.75">
      <c r="C1571" s="192"/>
      <c r="D1571" s="192"/>
      <c r="E1571" s="192"/>
    </row>
    <row r="1572" spans="3:5" ht="12.75">
      <c r="C1572" s="192"/>
      <c r="D1572" s="192"/>
      <c r="E1572" s="192"/>
    </row>
    <row r="1573" spans="3:5" ht="12.75">
      <c r="C1573" s="192"/>
      <c r="D1573" s="192"/>
      <c r="E1573" s="192"/>
    </row>
    <row r="1574" spans="3:5" ht="12.75">
      <c r="C1574" s="192"/>
      <c r="D1574" s="192"/>
      <c r="E1574" s="192"/>
    </row>
    <row r="1575" spans="3:5" ht="12.75">
      <c r="C1575" s="192"/>
      <c r="D1575" s="192"/>
      <c r="E1575" s="192"/>
    </row>
    <row r="1576" spans="3:5" ht="12.75">
      <c r="C1576" s="192"/>
      <c r="D1576" s="192"/>
      <c r="E1576" s="192"/>
    </row>
    <row r="1577" spans="3:5" ht="12.75">
      <c r="C1577" s="192"/>
      <c r="D1577" s="192"/>
      <c r="E1577" s="192"/>
    </row>
    <row r="1578" spans="3:5" ht="12.75">
      <c r="C1578" s="192"/>
      <c r="D1578" s="192"/>
      <c r="E1578" s="192"/>
    </row>
    <row r="1579" spans="3:5" ht="12.75">
      <c r="C1579" s="192"/>
      <c r="D1579" s="192"/>
      <c r="E1579" s="192"/>
    </row>
    <row r="1580" spans="3:5" ht="12.75">
      <c r="C1580" s="192"/>
      <c r="D1580" s="192"/>
      <c r="E1580" s="192"/>
    </row>
    <row r="1581" spans="3:5" ht="12.75">
      <c r="C1581" s="192"/>
      <c r="D1581" s="192"/>
      <c r="E1581" s="192"/>
    </row>
    <row r="1582" spans="3:5" ht="12.75">
      <c r="C1582" s="192"/>
      <c r="D1582" s="192"/>
      <c r="E1582" s="192"/>
    </row>
    <row r="1583" spans="3:5" ht="12.75">
      <c r="C1583" s="192"/>
      <c r="D1583" s="192"/>
      <c r="E1583" s="192"/>
    </row>
    <row r="1584" spans="3:5" ht="12.75">
      <c r="C1584" s="192"/>
      <c r="D1584" s="192"/>
      <c r="E1584" s="192"/>
    </row>
    <row r="1585" spans="3:5" ht="12.75">
      <c r="C1585" s="192"/>
      <c r="D1585" s="192"/>
      <c r="E1585" s="192"/>
    </row>
    <row r="1586" spans="3:5" ht="12.75">
      <c r="C1586" s="192"/>
      <c r="D1586" s="192"/>
      <c r="E1586" s="192"/>
    </row>
    <row r="1587" spans="3:5" ht="12.75">
      <c r="C1587" s="192"/>
      <c r="D1587" s="192"/>
      <c r="E1587" s="192"/>
    </row>
    <row r="1588" spans="3:5" ht="12.75">
      <c r="C1588" s="192"/>
      <c r="D1588" s="192"/>
      <c r="E1588" s="192"/>
    </row>
    <row r="1589" spans="3:5" ht="12.75">
      <c r="C1589" s="192"/>
      <c r="D1589" s="192"/>
      <c r="E1589" s="192"/>
    </row>
    <row r="1590" spans="3:5" ht="12.75">
      <c r="C1590" s="192"/>
      <c r="D1590" s="192"/>
      <c r="E1590" s="192"/>
    </row>
    <row r="1591" spans="3:5" ht="12.75">
      <c r="C1591" s="192"/>
      <c r="D1591" s="192"/>
      <c r="E1591" s="192"/>
    </row>
    <row r="1592" spans="3:5" ht="12.75">
      <c r="C1592" s="192"/>
      <c r="D1592" s="192"/>
      <c r="E1592" s="192"/>
    </row>
    <row r="1593" spans="3:5" ht="12.75">
      <c r="C1593" s="192"/>
      <c r="D1593" s="192"/>
      <c r="E1593" s="192"/>
    </row>
    <row r="1594" spans="3:5" ht="12.75">
      <c r="C1594" s="192"/>
      <c r="D1594" s="192"/>
      <c r="E1594" s="192"/>
    </row>
    <row r="1595" spans="3:5" ht="12.75">
      <c r="C1595" s="192"/>
      <c r="D1595" s="192"/>
      <c r="E1595" s="192"/>
    </row>
    <row r="1596" spans="3:5" ht="12.75">
      <c r="C1596" s="192"/>
      <c r="D1596" s="192"/>
      <c r="E1596" s="192"/>
    </row>
    <row r="1597" spans="3:5" ht="12.75">
      <c r="C1597" s="192"/>
      <c r="D1597" s="192"/>
      <c r="E1597" s="192"/>
    </row>
    <row r="1598" spans="3:5" ht="12.75">
      <c r="C1598" s="192"/>
      <c r="D1598" s="192"/>
      <c r="E1598" s="192"/>
    </row>
    <row r="1599" spans="3:5" ht="12.75">
      <c r="C1599" s="192"/>
      <c r="D1599" s="192"/>
      <c r="E1599" s="192"/>
    </row>
    <row r="1600" spans="3:5" ht="12.75">
      <c r="C1600" s="192"/>
      <c r="D1600" s="192"/>
      <c r="E1600" s="192"/>
    </row>
    <row r="1601" spans="3:5" ht="12.75">
      <c r="C1601" s="192"/>
      <c r="D1601" s="192"/>
      <c r="E1601" s="192"/>
    </row>
    <row r="1602" spans="3:5" ht="12.75">
      <c r="C1602" s="192"/>
      <c r="D1602" s="192"/>
      <c r="E1602" s="192"/>
    </row>
    <row r="1603" spans="3:5" ht="12.75">
      <c r="C1603" s="192"/>
      <c r="D1603" s="192"/>
      <c r="E1603" s="192"/>
    </row>
    <row r="1604" spans="3:5" ht="12.75">
      <c r="C1604" s="192"/>
      <c r="D1604" s="192"/>
      <c r="E1604" s="192"/>
    </row>
    <row r="1605" spans="3:5" ht="12.75">
      <c r="C1605" s="192"/>
      <c r="D1605" s="192"/>
      <c r="E1605" s="192"/>
    </row>
    <row r="1606" spans="3:5" ht="12.75">
      <c r="C1606" s="192"/>
      <c r="D1606" s="192"/>
      <c r="E1606" s="192"/>
    </row>
    <row r="1607" spans="3:5" ht="12.75">
      <c r="C1607" s="192"/>
      <c r="D1607" s="192"/>
      <c r="E1607" s="192"/>
    </row>
    <row r="1608" spans="3:5" ht="12.75">
      <c r="C1608" s="192"/>
      <c r="D1608" s="192"/>
      <c r="E1608" s="192"/>
    </row>
    <row r="1609" spans="3:5" ht="12.75">
      <c r="C1609" s="192"/>
      <c r="D1609" s="192"/>
      <c r="E1609" s="192"/>
    </row>
    <row r="1610" spans="3:5" ht="12.75">
      <c r="C1610" s="192"/>
      <c r="D1610" s="192"/>
      <c r="E1610" s="192"/>
    </row>
    <row r="1611" spans="3:5" ht="12.75">
      <c r="C1611" s="192"/>
      <c r="D1611" s="192"/>
      <c r="E1611" s="192"/>
    </row>
    <row r="1612" spans="3:5" ht="12.75">
      <c r="C1612" s="192"/>
      <c r="D1612" s="192"/>
      <c r="E1612" s="192"/>
    </row>
    <row r="1613" spans="3:5" ht="12.75">
      <c r="C1613" s="192"/>
      <c r="D1613" s="192"/>
      <c r="E1613" s="192"/>
    </row>
    <row r="1614" spans="3:5" ht="12.75">
      <c r="C1614" s="192"/>
      <c r="D1614" s="192"/>
      <c r="E1614" s="192"/>
    </row>
    <row r="1615" spans="3:5" ht="12.75">
      <c r="C1615" s="192"/>
      <c r="D1615" s="192"/>
      <c r="E1615" s="192"/>
    </row>
    <row r="1616" spans="3:5" ht="12.75">
      <c r="C1616" s="192"/>
      <c r="D1616" s="192"/>
      <c r="E1616" s="192"/>
    </row>
    <row r="1617" spans="3:5" ht="12.75">
      <c r="C1617" s="192"/>
      <c r="D1617" s="192"/>
      <c r="E1617" s="192"/>
    </row>
    <row r="1618" spans="3:5" ht="12.75">
      <c r="C1618" s="192"/>
      <c r="D1618" s="192"/>
      <c r="E1618" s="192"/>
    </row>
    <row r="1619" spans="3:5" ht="12.75">
      <c r="C1619" s="192"/>
      <c r="D1619" s="192"/>
      <c r="E1619" s="192"/>
    </row>
    <row r="1620" spans="3:5" ht="12.75">
      <c r="C1620" s="192"/>
      <c r="D1620" s="192"/>
      <c r="E1620" s="192"/>
    </row>
    <row r="1621" spans="3:5" ht="12.75">
      <c r="C1621" s="192"/>
      <c r="D1621" s="192"/>
      <c r="E1621" s="192"/>
    </row>
    <row r="1622" spans="3:5" ht="12.75">
      <c r="C1622" s="192"/>
      <c r="D1622" s="192"/>
      <c r="E1622" s="192"/>
    </row>
    <row r="1623" spans="3:5" ht="12.75">
      <c r="C1623" s="192"/>
      <c r="D1623" s="192"/>
      <c r="E1623" s="192"/>
    </row>
    <row r="1624" spans="3:5" ht="12.75">
      <c r="C1624" s="192"/>
      <c r="D1624" s="192"/>
      <c r="E1624" s="192"/>
    </row>
    <row r="1625" spans="3:5" ht="12.75">
      <c r="C1625" s="192"/>
      <c r="D1625" s="192"/>
      <c r="E1625" s="192"/>
    </row>
    <row r="1626" spans="3:5" ht="12.75">
      <c r="C1626" s="192"/>
      <c r="D1626" s="192"/>
      <c r="E1626" s="192"/>
    </row>
    <row r="1627" spans="3:5" ht="12.75">
      <c r="C1627" s="192"/>
      <c r="D1627" s="192"/>
      <c r="E1627" s="192"/>
    </row>
    <row r="1628" spans="3:5" ht="12.75">
      <c r="C1628" s="192"/>
      <c r="D1628" s="192"/>
      <c r="E1628" s="192"/>
    </row>
    <row r="1629" spans="3:5" ht="12.75">
      <c r="C1629" s="192"/>
      <c r="D1629" s="192"/>
      <c r="E1629" s="192"/>
    </row>
    <row r="1630" spans="3:5" ht="12.75">
      <c r="C1630" s="192"/>
      <c r="D1630" s="192"/>
      <c r="E1630" s="192"/>
    </row>
    <row r="1631" spans="3:5" ht="12.75">
      <c r="C1631" s="192"/>
      <c r="D1631" s="192"/>
      <c r="E1631" s="192"/>
    </row>
    <row r="1632" spans="3:5" ht="12.75">
      <c r="C1632" s="192"/>
      <c r="D1632" s="192"/>
      <c r="E1632" s="192"/>
    </row>
    <row r="1633" spans="3:5" ht="12.75">
      <c r="C1633" s="192"/>
      <c r="D1633" s="192"/>
      <c r="E1633" s="192"/>
    </row>
    <row r="1634" spans="3:5" ht="12.75">
      <c r="C1634" s="192"/>
      <c r="D1634" s="192"/>
      <c r="E1634" s="192"/>
    </row>
    <row r="1635" spans="3:5" ht="12.75">
      <c r="C1635" s="192"/>
      <c r="D1635" s="192"/>
      <c r="E1635" s="192"/>
    </row>
    <row r="1636" spans="3:5" ht="12.75">
      <c r="C1636" s="192"/>
      <c r="D1636" s="192"/>
      <c r="E1636" s="192"/>
    </row>
    <row r="1637" spans="3:5" ht="12.75">
      <c r="C1637" s="192"/>
      <c r="D1637" s="192"/>
      <c r="E1637" s="192"/>
    </row>
    <row r="1638" spans="3:5" ht="12.75">
      <c r="C1638" s="192"/>
      <c r="D1638" s="192"/>
      <c r="E1638" s="192"/>
    </row>
    <row r="1639" spans="3:5" ht="12.75">
      <c r="C1639" s="192"/>
      <c r="D1639" s="192"/>
      <c r="E1639" s="192"/>
    </row>
    <row r="1640" spans="3:5" ht="12.75">
      <c r="C1640" s="192"/>
      <c r="D1640" s="192"/>
      <c r="E1640" s="192"/>
    </row>
    <row r="1641" spans="3:5" ht="12.75">
      <c r="C1641" s="192"/>
      <c r="D1641" s="192"/>
      <c r="E1641" s="192"/>
    </row>
    <row r="1642" spans="3:5" ht="12.75">
      <c r="C1642" s="192"/>
      <c r="D1642" s="192"/>
      <c r="E1642" s="192"/>
    </row>
    <row r="1643" spans="3:5" ht="12.75">
      <c r="C1643" s="192"/>
      <c r="D1643" s="192"/>
      <c r="E1643" s="192"/>
    </row>
    <row r="1644" spans="3:5" ht="12.75">
      <c r="C1644" s="192"/>
      <c r="D1644" s="192"/>
      <c r="E1644" s="192"/>
    </row>
    <row r="1645" spans="3:5" ht="12.75">
      <c r="C1645" s="192"/>
      <c r="D1645" s="192"/>
      <c r="E1645" s="192"/>
    </row>
    <row r="1646" spans="3:5" ht="12.75">
      <c r="C1646" s="192"/>
      <c r="D1646" s="192"/>
      <c r="E1646" s="192"/>
    </row>
    <row r="1647" spans="3:5" ht="12.75">
      <c r="C1647" s="192"/>
      <c r="D1647" s="192"/>
      <c r="E1647" s="192"/>
    </row>
    <row r="1648" spans="3:5" ht="12.75">
      <c r="C1648" s="192"/>
      <c r="D1648" s="192"/>
      <c r="E1648" s="192"/>
    </row>
    <row r="1649" spans="3:5" ht="12.75">
      <c r="C1649" s="192"/>
      <c r="D1649" s="192"/>
      <c r="E1649" s="192"/>
    </row>
    <row r="1650" spans="3:5" ht="12.75">
      <c r="C1650" s="192"/>
      <c r="D1650" s="192"/>
      <c r="E1650" s="192"/>
    </row>
    <row r="1651" spans="3:5" ht="12.75">
      <c r="C1651" s="192"/>
      <c r="D1651" s="192"/>
      <c r="E1651" s="192"/>
    </row>
    <row r="1652" spans="3:5" ht="12.75">
      <c r="C1652" s="192"/>
      <c r="D1652" s="192"/>
      <c r="E1652" s="192"/>
    </row>
    <row r="1653" spans="3:5" ht="12.75">
      <c r="C1653" s="192"/>
      <c r="D1653" s="192"/>
      <c r="E1653" s="192"/>
    </row>
    <row r="1654" spans="3:5" ht="12.75">
      <c r="C1654" s="192"/>
      <c r="D1654" s="192"/>
      <c r="E1654" s="192"/>
    </row>
    <row r="1655" spans="3:5" ht="12.75">
      <c r="C1655" s="192"/>
      <c r="D1655" s="192"/>
      <c r="E1655" s="192"/>
    </row>
    <row r="1656" spans="3:5" ht="12.75">
      <c r="C1656" s="192"/>
      <c r="D1656" s="192"/>
      <c r="E1656" s="192"/>
    </row>
    <row r="1657" spans="3:5" ht="12.75">
      <c r="C1657" s="192"/>
      <c r="D1657" s="192"/>
      <c r="E1657" s="192"/>
    </row>
    <row r="1658" spans="3:5" ht="12.75">
      <c r="C1658" s="192"/>
      <c r="D1658" s="192"/>
      <c r="E1658" s="192"/>
    </row>
    <row r="1659" spans="3:5" ht="12.75">
      <c r="C1659" s="192"/>
      <c r="D1659" s="192"/>
      <c r="E1659" s="192"/>
    </row>
    <row r="1660" spans="3:5" ht="12.75">
      <c r="C1660" s="192"/>
      <c r="D1660" s="192"/>
      <c r="E1660" s="192"/>
    </row>
    <row r="1661" spans="3:5" ht="12.75">
      <c r="C1661" s="192"/>
      <c r="D1661" s="192"/>
      <c r="E1661" s="192"/>
    </row>
    <row r="1662" spans="3:5" ht="12.75">
      <c r="C1662" s="192"/>
      <c r="D1662" s="192"/>
      <c r="E1662" s="192"/>
    </row>
    <row r="1663" spans="3:5" ht="12.75">
      <c r="C1663" s="192"/>
      <c r="D1663" s="192"/>
      <c r="E1663" s="192"/>
    </row>
    <row r="1664" spans="3:5" ht="12.75">
      <c r="C1664" s="192"/>
      <c r="D1664" s="192"/>
      <c r="E1664" s="192"/>
    </row>
    <row r="1665" spans="3:5" ht="12.75">
      <c r="C1665" s="192"/>
      <c r="D1665" s="192"/>
      <c r="E1665" s="192"/>
    </row>
    <row r="1666" spans="3:5" ht="12.75">
      <c r="C1666" s="192"/>
      <c r="D1666" s="192"/>
      <c r="E1666" s="192"/>
    </row>
    <row r="1667" spans="3:5" ht="12.75">
      <c r="C1667" s="192"/>
      <c r="D1667" s="192"/>
      <c r="E1667" s="192"/>
    </row>
    <row r="1668" spans="3:5" ht="12.75">
      <c r="C1668" s="192"/>
      <c r="D1668" s="192"/>
      <c r="E1668" s="192"/>
    </row>
    <row r="1669" spans="3:5" ht="12.75">
      <c r="C1669" s="192"/>
      <c r="D1669" s="192"/>
      <c r="E1669" s="192"/>
    </row>
    <row r="1670" spans="3:5" ht="12.75">
      <c r="C1670" s="192"/>
      <c r="D1670" s="192"/>
      <c r="E1670" s="192"/>
    </row>
    <row r="1671" spans="3:5" ht="12.75">
      <c r="C1671" s="192"/>
      <c r="D1671" s="192"/>
      <c r="E1671" s="192"/>
    </row>
    <row r="1672" spans="3:5" ht="12.75">
      <c r="C1672" s="192"/>
      <c r="D1672" s="192"/>
      <c r="E1672" s="192"/>
    </row>
    <row r="1673" spans="3:5" ht="12.75">
      <c r="C1673" s="192"/>
      <c r="D1673" s="192"/>
      <c r="E1673" s="192"/>
    </row>
    <row r="1674" spans="3:5" ht="12.75">
      <c r="C1674" s="192"/>
      <c r="D1674" s="192"/>
      <c r="E1674" s="192"/>
    </row>
    <row r="1675" spans="3:5" ht="12.75">
      <c r="C1675" s="192"/>
      <c r="D1675" s="192"/>
      <c r="E1675" s="192"/>
    </row>
    <row r="1676" spans="3:5" ht="12.75">
      <c r="C1676" s="192"/>
      <c r="D1676" s="192"/>
      <c r="E1676" s="192"/>
    </row>
    <row r="1677" spans="3:5" ht="12.75">
      <c r="C1677" s="192"/>
      <c r="D1677" s="192"/>
      <c r="E1677" s="192"/>
    </row>
    <row r="1678" spans="3:5" ht="12.75">
      <c r="C1678" s="192"/>
      <c r="D1678" s="192"/>
      <c r="E1678" s="192"/>
    </row>
    <row r="1679" spans="3:5" ht="12.75">
      <c r="C1679" s="192"/>
      <c r="D1679" s="192"/>
      <c r="E1679" s="192"/>
    </row>
    <row r="1680" spans="3:5" ht="12.75">
      <c r="C1680" s="192"/>
      <c r="D1680" s="192"/>
      <c r="E1680" s="192"/>
    </row>
    <row r="1681" spans="3:5" ht="12.75">
      <c r="C1681" s="192"/>
      <c r="D1681" s="192"/>
      <c r="E1681" s="192"/>
    </row>
    <row r="1682" spans="3:5" ht="12.75">
      <c r="C1682" s="192"/>
      <c r="D1682" s="192"/>
      <c r="E1682" s="192"/>
    </row>
    <row r="1683" spans="3:5" ht="12.75">
      <c r="C1683" s="192"/>
      <c r="D1683" s="192"/>
      <c r="E1683" s="192"/>
    </row>
    <row r="1684" spans="3:5" ht="12.75">
      <c r="C1684" s="192"/>
      <c r="D1684" s="192"/>
      <c r="E1684" s="192"/>
    </row>
    <row r="1685" spans="3:5" ht="12.75">
      <c r="C1685" s="192"/>
      <c r="D1685" s="192"/>
      <c r="E1685" s="192"/>
    </row>
    <row r="1686" spans="3:5" ht="12.75">
      <c r="C1686" s="192"/>
      <c r="D1686" s="192"/>
      <c r="E1686" s="192"/>
    </row>
    <row r="1687" spans="3:5" ht="12.75">
      <c r="C1687" s="192"/>
      <c r="D1687" s="192"/>
      <c r="E1687" s="192"/>
    </row>
    <row r="1688" spans="3:5" ht="12.75">
      <c r="C1688" s="192"/>
      <c r="D1688" s="192"/>
      <c r="E1688" s="192"/>
    </row>
    <row r="1689" spans="3:5" ht="12.75">
      <c r="C1689" s="192"/>
      <c r="D1689" s="192"/>
      <c r="E1689" s="192"/>
    </row>
    <row r="1690" spans="3:5" ht="12.75">
      <c r="C1690" s="192"/>
      <c r="D1690" s="192"/>
      <c r="E1690" s="192"/>
    </row>
    <row r="1691" spans="3:5" ht="12.75">
      <c r="C1691" s="192"/>
      <c r="D1691" s="192"/>
      <c r="E1691" s="192"/>
    </row>
    <row r="1692" spans="3:5" ht="12.75">
      <c r="C1692" s="192"/>
      <c r="D1692" s="192"/>
      <c r="E1692" s="192"/>
    </row>
    <row r="1693" spans="3:5" ht="12.75">
      <c r="C1693" s="192"/>
      <c r="D1693" s="192"/>
      <c r="E1693" s="192"/>
    </row>
    <row r="1694" spans="3:5" ht="12.75">
      <c r="C1694" s="192"/>
      <c r="D1694" s="192"/>
      <c r="E1694" s="192"/>
    </row>
    <row r="1695" spans="3:5" ht="12.75">
      <c r="C1695" s="192"/>
      <c r="D1695" s="192"/>
      <c r="E1695" s="192"/>
    </row>
    <row r="1696" spans="3:5" ht="12.75">
      <c r="C1696" s="192"/>
      <c r="D1696" s="192"/>
      <c r="E1696" s="192"/>
    </row>
    <row r="1697" spans="3:5" ht="12.75">
      <c r="C1697" s="192"/>
      <c r="D1697" s="192"/>
      <c r="E1697" s="192"/>
    </row>
    <row r="1698" spans="3:5" ht="12.75">
      <c r="C1698" s="192"/>
      <c r="D1698" s="192"/>
      <c r="E1698" s="192"/>
    </row>
    <row r="1699" spans="3:5" ht="12.75">
      <c r="C1699" s="192"/>
      <c r="D1699" s="192"/>
      <c r="E1699" s="192"/>
    </row>
    <row r="1700" spans="3:5" ht="12.75">
      <c r="C1700" s="192"/>
      <c r="D1700" s="192"/>
      <c r="E1700" s="192"/>
    </row>
    <row r="1701" spans="3:5" ht="12.75">
      <c r="C1701" s="192"/>
      <c r="D1701" s="192"/>
      <c r="E1701" s="192"/>
    </row>
    <row r="1702" spans="3:5" ht="12.75">
      <c r="C1702" s="192"/>
      <c r="D1702" s="192"/>
      <c r="E1702" s="192"/>
    </row>
    <row r="1703" spans="3:5" ht="12.75">
      <c r="C1703" s="192"/>
      <c r="D1703" s="192"/>
      <c r="E1703" s="192"/>
    </row>
    <row r="1704" spans="3:5" ht="12.75">
      <c r="C1704" s="192"/>
      <c r="D1704" s="192"/>
      <c r="E1704" s="192"/>
    </row>
    <row r="1705" spans="3:5" ht="12.75">
      <c r="C1705" s="192"/>
      <c r="D1705" s="192"/>
      <c r="E1705" s="192"/>
    </row>
    <row r="1706" spans="3:5" ht="12.75">
      <c r="C1706" s="192"/>
      <c r="D1706" s="192"/>
      <c r="E1706" s="192"/>
    </row>
    <row r="1707" spans="3:5" ht="12.75">
      <c r="C1707" s="192"/>
      <c r="D1707" s="192"/>
      <c r="E1707" s="192"/>
    </row>
    <row r="1708" spans="3:5" ht="12.75">
      <c r="C1708" s="192"/>
      <c r="D1708" s="192"/>
      <c r="E1708" s="192"/>
    </row>
    <row r="1709" spans="3:5" ht="12.75">
      <c r="C1709" s="192"/>
      <c r="D1709" s="192"/>
      <c r="E1709" s="192"/>
    </row>
    <row r="1710" spans="3:5" ht="12.75">
      <c r="C1710" s="192"/>
      <c r="D1710" s="192"/>
      <c r="E1710" s="192"/>
    </row>
    <row r="1711" spans="3:5" ht="12.75">
      <c r="C1711" s="192"/>
      <c r="D1711" s="192"/>
      <c r="E1711" s="192"/>
    </row>
    <row r="1712" spans="3:5" ht="12.75">
      <c r="C1712" s="192"/>
      <c r="D1712" s="192"/>
      <c r="E1712" s="192"/>
    </row>
    <row r="1713" spans="3:5" ht="12.75">
      <c r="C1713" s="192"/>
      <c r="D1713" s="192"/>
      <c r="E1713" s="192"/>
    </row>
    <row r="1714" spans="3:5" ht="12.75">
      <c r="C1714" s="192"/>
      <c r="D1714" s="192"/>
      <c r="E1714" s="192"/>
    </row>
    <row r="1715" spans="3:5" ht="12.75">
      <c r="C1715" s="192"/>
      <c r="D1715" s="192"/>
      <c r="E1715" s="192"/>
    </row>
    <row r="1716" spans="3:5" ht="12.75">
      <c r="C1716" s="192"/>
      <c r="D1716" s="192"/>
      <c r="E1716" s="192"/>
    </row>
    <row r="1717" spans="3:5" ht="12.75">
      <c r="C1717" s="192"/>
      <c r="D1717" s="192"/>
      <c r="E1717" s="192"/>
    </row>
    <row r="1718" spans="3:5" ht="12.75">
      <c r="C1718" s="192"/>
      <c r="D1718" s="192"/>
      <c r="E1718" s="192"/>
    </row>
    <row r="1719" spans="3:5" ht="12.75">
      <c r="C1719" s="192"/>
      <c r="D1719" s="192"/>
      <c r="E1719" s="192"/>
    </row>
    <row r="1720" spans="3:5" ht="12.75">
      <c r="C1720" s="192"/>
      <c r="D1720" s="192"/>
      <c r="E1720" s="192"/>
    </row>
    <row r="1721" spans="3:5" ht="12.75">
      <c r="C1721" s="192"/>
      <c r="D1721" s="192"/>
      <c r="E1721" s="192"/>
    </row>
    <row r="1722" spans="3:5" ht="12.75">
      <c r="C1722" s="192"/>
      <c r="D1722" s="192"/>
      <c r="E1722" s="192"/>
    </row>
    <row r="1723" spans="3:5" ht="12.75">
      <c r="C1723" s="192"/>
      <c r="D1723" s="192"/>
      <c r="E1723" s="192"/>
    </row>
    <row r="1724" spans="3:5" ht="12.75">
      <c r="C1724" s="192"/>
      <c r="D1724" s="192"/>
      <c r="E1724" s="192"/>
    </row>
    <row r="1725" spans="3:5" ht="12.75">
      <c r="C1725" s="192"/>
      <c r="D1725" s="192"/>
      <c r="E1725" s="192"/>
    </row>
    <row r="1726" spans="3:5" ht="12.75">
      <c r="C1726" s="192"/>
      <c r="D1726" s="192"/>
      <c r="E1726" s="192"/>
    </row>
    <row r="1727" spans="3:5" ht="12.75">
      <c r="C1727" s="192"/>
      <c r="D1727" s="192"/>
      <c r="E1727" s="192"/>
    </row>
    <row r="1728" spans="3:5" ht="12.75">
      <c r="C1728" s="192"/>
      <c r="D1728" s="192"/>
      <c r="E1728" s="192"/>
    </row>
    <row r="1729" spans="3:5" ht="12.75">
      <c r="C1729" s="192"/>
      <c r="D1729" s="192"/>
      <c r="E1729" s="192"/>
    </row>
    <row r="1730" spans="3:5" ht="12.75">
      <c r="C1730" s="192"/>
      <c r="D1730" s="192"/>
      <c r="E1730" s="192"/>
    </row>
    <row r="1731" spans="3:5" ht="12.75">
      <c r="C1731" s="192"/>
      <c r="D1731" s="192"/>
      <c r="E1731" s="192"/>
    </row>
    <row r="1732" spans="3:5" ht="12.75">
      <c r="C1732" s="192"/>
      <c r="D1732" s="192"/>
      <c r="E1732" s="192"/>
    </row>
    <row r="1733" spans="3:5" ht="12.75">
      <c r="C1733" s="192"/>
      <c r="D1733" s="192"/>
      <c r="E1733" s="192"/>
    </row>
    <row r="1734" spans="3:5" ht="12.75">
      <c r="C1734" s="192"/>
      <c r="D1734" s="192"/>
      <c r="E1734" s="192"/>
    </row>
    <row r="1735" spans="3:5" ht="12.75">
      <c r="C1735" s="192"/>
      <c r="D1735" s="192"/>
      <c r="E1735" s="192"/>
    </row>
    <row r="1736" spans="3:5" ht="12.75">
      <c r="C1736" s="192"/>
      <c r="D1736" s="192"/>
      <c r="E1736" s="192"/>
    </row>
    <row r="1737" spans="3:5" ht="12.75">
      <c r="C1737" s="192"/>
      <c r="D1737" s="192"/>
      <c r="E1737" s="192"/>
    </row>
    <row r="1738" spans="3:5" ht="12.75">
      <c r="C1738" s="192"/>
      <c r="D1738" s="192"/>
      <c r="E1738" s="192"/>
    </row>
    <row r="1739" spans="3:5" ht="12.75">
      <c r="C1739" s="192"/>
      <c r="D1739" s="192"/>
      <c r="E1739" s="192"/>
    </row>
    <row r="1740" spans="3:5" ht="12.75">
      <c r="C1740" s="192"/>
      <c r="D1740" s="192"/>
      <c r="E1740" s="192"/>
    </row>
    <row r="1741" spans="3:5" ht="12.75">
      <c r="C1741" s="192"/>
      <c r="D1741" s="192"/>
      <c r="E1741" s="192"/>
    </row>
    <row r="1742" spans="3:5" ht="12.75">
      <c r="C1742" s="192"/>
      <c r="D1742" s="192"/>
      <c r="E1742" s="192"/>
    </row>
    <row r="1743" spans="3:5" ht="12.75">
      <c r="C1743" s="192"/>
      <c r="D1743" s="192"/>
      <c r="E1743" s="192"/>
    </row>
    <row r="1744" spans="3:5" ht="12.75">
      <c r="C1744" s="192"/>
      <c r="D1744" s="192"/>
      <c r="E1744" s="192"/>
    </row>
    <row r="1745" spans="3:5" ht="12.75">
      <c r="C1745" s="192"/>
      <c r="D1745" s="192"/>
      <c r="E1745" s="192"/>
    </row>
    <row r="1746" spans="3:5" ht="12.75">
      <c r="C1746" s="192"/>
      <c r="D1746" s="192"/>
      <c r="E1746" s="192"/>
    </row>
    <row r="1747" spans="3:5" ht="12.75">
      <c r="C1747" s="192"/>
      <c r="D1747" s="192"/>
      <c r="E1747" s="192"/>
    </row>
    <row r="1748" spans="3:5" ht="12.75">
      <c r="C1748" s="192"/>
      <c r="D1748" s="192"/>
      <c r="E1748" s="192"/>
    </row>
    <row r="1749" spans="3:5" ht="12.75">
      <c r="C1749" s="192"/>
      <c r="D1749" s="192"/>
      <c r="E1749" s="192"/>
    </row>
    <row r="1750" spans="3:5" ht="12.75">
      <c r="C1750" s="192"/>
      <c r="D1750" s="192"/>
      <c r="E1750" s="192"/>
    </row>
    <row r="1751" spans="3:5" ht="12.75">
      <c r="C1751" s="192"/>
      <c r="D1751" s="192"/>
      <c r="E1751" s="192"/>
    </row>
    <row r="1752" spans="3:5" ht="12.75">
      <c r="C1752" s="192"/>
      <c r="D1752" s="192"/>
      <c r="E1752" s="192"/>
    </row>
    <row r="1753" spans="3:5" ht="12.75">
      <c r="C1753" s="192"/>
      <c r="D1753" s="192"/>
      <c r="E1753" s="192"/>
    </row>
    <row r="1754" spans="3:5" ht="12.75">
      <c r="C1754" s="192"/>
      <c r="D1754" s="192"/>
      <c r="E1754" s="192"/>
    </row>
    <row r="1755" spans="3:5" ht="12.75">
      <c r="C1755" s="192"/>
      <c r="D1755" s="192"/>
      <c r="E1755" s="192"/>
    </row>
    <row r="1756" spans="3:5" ht="12.75">
      <c r="C1756" s="192"/>
      <c r="D1756" s="192"/>
      <c r="E1756" s="192"/>
    </row>
    <row r="1757" spans="3:5" ht="12.75">
      <c r="C1757" s="192"/>
      <c r="D1757" s="192"/>
      <c r="E1757" s="192"/>
    </row>
    <row r="1758" spans="3:5" ht="12.75">
      <c r="C1758" s="192"/>
      <c r="D1758" s="192"/>
      <c r="E1758" s="192"/>
    </row>
    <row r="1759" spans="3:5" ht="12.75">
      <c r="C1759" s="192"/>
      <c r="D1759" s="192"/>
      <c r="E1759" s="192"/>
    </row>
    <row r="1760" spans="3:5" ht="12.75">
      <c r="C1760" s="192"/>
      <c r="D1760" s="192"/>
      <c r="E1760" s="192"/>
    </row>
    <row r="1761" spans="3:5" ht="12.75">
      <c r="C1761" s="192"/>
      <c r="D1761" s="192"/>
      <c r="E1761" s="192"/>
    </row>
    <row r="1762" spans="3:5" ht="12.75">
      <c r="C1762" s="192"/>
      <c r="D1762" s="192"/>
      <c r="E1762" s="192"/>
    </row>
    <row r="1763" spans="3:5" ht="12.75">
      <c r="C1763" s="192"/>
      <c r="D1763" s="192"/>
      <c r="E1763" s="192"/>
    </row>
    <row r="1764" spans="3:5" ht="12.75">
      <c r="C1764" s="192"/>
      <c r="D1764" s="192"/>
      <c r="E1764" s="192"/>
    </row>
    <row r="1765" spans="3:5" ht="12.75">
      <c r="C1765" s="192"/>
      <c r="D1765" s="192"/>
      <c r="E1765" s="192"/>
    </row>
    <row r="1766" spans="3:5" ht="12.75">
      <c r="C1766" s="192"/>
      <c r="D1766" s="192"/>
      <c r="E1766" s="192"/>
    </row>
    <row r="1767" spans="3:5" ht="12.75">
      <c r="C1767" s="192"/>
      <c r="D1767" s="192"/>
      <c r="E1767" s="192"/>
    </row>
    <row r="1768" spans="3:5" ht="12.75">
      <c r="C1768" s="192"/>
      <c r="D1768" s="192"/>
      <c r="E1768" s="192"/>
    </row>
    <row r="1769" spans="3:5" ht="12.75">
      <c r="C1769" s="192"/>
      <c r="D1769" s="192"/>
      <c r="E1769" s="192"/>
    </row>
    <row r="1770" spans="3:5" ht="12.75">
      <c r="C1770" s="192"/>
      <c r="D1770" s="192"/>
      <c r="E1770" s="192"/>
    </row>
    <row r="1771" spans="3:5" ht="12.75">
      <c r="C1771" s="192"/>
      <c r="D1771" s="192"/>
      <c r="E1771" s="192"/>
    </row>
    <row r="1772" spans="3:5" ht="12.75">
      <c r="C1772" s="192"/>
      <c r="D1772" s="192"/>
      <c r="E1772" s="192"/>
    </row>
    <row r="1773" spans="3:5" ht="12.75">
      <c r="C1773" s="192"/>
      <c r="D1773" s="192"/>
      <c r="E1773" s="192"/>
    </row>
    <row r="1774" spans="3:5" ht="12.75">
      <c r="C1774" s="192"/>
      <c r="D1774" s="192"/>
      <c r="E1774" s="192"/>
    </row>
    <row r="1775" spans="3:5" ht="12.75">
      <c r="C1775" s="192"/>
      <c r="D1775" s="192"/>
      <c r="E1775" s="192"/>
    </row>
    <row r="1776" spans="3:5" ht="12.75">
      <c r="C1776" s="192"/>
      <c r="D1776" s="192"/>
      <c r="E1776" s="192"/>
    </row>
    <row r="1777" spans="3:5" ht="12.75">
      <c r="C1777" s="192"/>
      <c r="D1777" s="192"/>
      <c r="E1777" s="192"/>
    </row>
    <row r="1778" spans="3:5" ht="12.75">
      <c r="C1778" s="192"/>
      <c r="D1778" s="192"/>
      <c r="E1778" s="192"/>
    </row>
    <row r="1779" spans="3:5" ht="12.75">
      <c r="C1779" s="192"/>
      <c r="D1779" s="192"/>
      <c r="E1779" s="192"/>
    </row>
    <row r="1780" spans="3:5" ht="12.75">
      <c r="C1780" s="192"/>
      <c r="D1780" s="192"/>
      <c r="E1780" s="192"/>
    </row>
    <row r="1781" spans="3:5" ht="12.75">
      <c r="C1781" s="192"/>
      <c r="D1781" s="192"/>
      <c r="E1781" s="192"/>
    </row>
    <row r="1782" spans="3:5" ht="12.75">
      <c r="C1782" s="192"/>
      <c r="D1782" s="192"/>
      <c r="E1782" s="192"/>
    </row>
    <row r="1783" spans="3:5" ht="12.75">
      <c r="C1783" s="192"/>
      <c r="D1783" s="192"/>
      <c r="E1783" s="192"/>
    </row>
    <row r="1784" spans="3:5" ht="12.75">
      <c r="C1784" s="192"/>
      <c r="D1784" s="192"/>
      <c r="E1784" s="192"/>
    </row>
    <row r="1785" spans="3:5" ht="12.75">
      <c r="C1785" s="192"/>
      <c r="D1785" s="192"/>
      <c r="E1785" s="192"/>
    </row>
    <row r="1786" spans="3:5" ht="12.75">
      <c r="C1786" s="192"/>
      <c r="D1786" s="192"/>
      <c r="E1786" s="192"/>
    </row>
    <row r="1787" spans="3:5" ht="12.75">
      <c r="C1787" s="192"/>
      <c r="D1787" s="192"/>
      <c r="E1787" s="192"/>
    </row>
    <row r="1788" spans="3:5" ht="12.75">
      <c r="C1788" s="192"/>
      <c r="D1788" s="192"/>
      <c r="E1788" s="192"/>
    </row>
    <row r="1789" spans="3:5" ht="12.75">
      <c r="C1789" s="192"/>
      <c r="D1789" s="192"/>
      <c r="E1789" s="192"/>
    </row>
    <row r="1790" spans="3:5" ht="12.75">
      <c r="C1790" s="192"/>
      <c r="D1790" s="192"/>
      <c r="E1790" s="192"/>
    </row>
    <row r="1791" spans="3:5" ht="12.75">
      <c r="C1791" s="192"/>
      <c r="D1791" s="192"/>
      <c r="E1791" s="192"/>
    </row>
    <row r="1792" spans="3:5" ht="12.75">
      <c r="C1792" s="192"/>
      <c r="D1792" s="192"/>
      <c r="E1792" s="192"/>
    </row>
    <row r="1793" spans="3:5" ht="12.75">
      <c r="C1793" s="192"/>
      <c r="D1793" s="192"/>
      <c r="E1793" s="192"/>
    </row>
    <row r="1794" spans="3:5" ht="12.75">
      <c r="C1794" s="192"/>
      <c r="D1794" s="192"/>
      <c r="E1794" s="192"/>
    </row>
    <row r="1795" spans="3:5" ht="12.75">
      <c r="C1795" s="192"/>
      <c r="D1795" s="192"/>
      <c r="E1795" s="192"/>
    </row>
    <row r="1796" spans="3:5" ht="12.75">
      <c r="C1796" s="192"/>
      <c r="D1796" s="192"/>
      <c r="E1796" s="192"/>
    </row>
    <row r="1797" spans="3:5" ht="12.75">
      <c r="C1797" s="192"/>
      <c r="D1797" s="192"/>
      <c r="E1797" s="192"/>
    </row>
    <row r="1798" spans="3:5" ht="12.75">
      <c r="C1798" s="192"/>
      <c r="D1798" s="192"/>
      <c r="E1798" s="192"/>
    </row>
    <row r="1799" spans="3:5" ht="12.75">
      <c r="C1799" s="192"/>
      <c r="D1799" s="192"/>
      <c r="E1799" s="192"/>
    </row>
    <row r="1800" spans="3:5" ht="12.75">
      <c r="C1800" s="192"/>
      <c r="D1800" s="192"/>
      <c r="E1800" s="192"/>
    </row>
    <row r="1801" spans="3:5" ht="12.75">
      <c r="C1801" s="192"/>
      <c r="D1801" s="192"/>
      <c r="E1801" s="192"/>
    </row>
    <row r="1802" spans="3:5" ht="12.75">
      <c r="C1802" s="192"/>
      <c r="D1802" s="192"/>
      <c r="E1802" s="192"/>
    </row>
    <row r="1803" spans="3:5" ht="12.75">
      <c r="C1803" s="192"/>
      <c r="D1803" s="192"/>
      <c r="E1803" s="192"/>
    </row>
    <row r="1804" spans="3:5" ht="12.75">
      <c r="C1804" s="192"/>
      <c r="D1804" s="192"/>
      <c r="E1804" s="192"/>
    </row>
    <row r="1805" spans="3:5" ht="12.75">
      <c r="C1805" s="192"/>
      <c r="D1805" s="192"/>
      <c r="E1805" s="192"/>
    </row>
    <row r="1806" spans="3:5" ht="12.75">
      <c r="C1806" s="192"/>
      <c r="D1806" s="192"/>
      <c r="E1806" s="192"/>
    </row>
    <row r="1807" spans="3:5" ht="12.75">
      <c r="C1807" s="192"/>
      <c r="D1807" s="192"/>
      <c r="E1807" s="192"/>
    </row>
    <row r="1808" spans="3:5" ht="12.75">
      <c r="C1808" s="192"/>
      <c r="D1808" s="192"/>
      <c r="E1808" s="192"/>
    </row>
    <row r="1809" spans="3:5" ht="12.75">
      <c r="C1809" s="192"/>
      <c r="D1809" s="192"/>
      <c r="E1809" s="192"/>
    </row>
    <row r="1810" spans="3:5" ht="12.75">
      <c r="C1810" s="192"/>
      <c r="D1810" s="192"/>
      <c r="E1810" s="192"/>
    </row>
    <row r="1811" spans="3:5" ht="12.75">
      <c r="C1811" s="192"/>
      <c r="D1811" s="192"/>
      <c r="E1811" s="192"/>
    </row>
    <row r="1812" spans="3:5" ht="12.75">
      <c r="C1812" s="192"/>
      <c r="D1812" s="192"/>
      <c r="E1812" s="192"/>
    </row>
    <row r="1813" spans="3:5" ht="12.75">
      <c r="C1813" s="192"/>
      <c r="D1813" s="192"/>
      <c r="E1813" s="192"/>
    </row>
    <row r="1814" spans="3:5" ht="12.75">
      <c r="C1814" s="192"/>
      <c r="D1814" s="192"/>
      <c r="E1814" s="192"/>
    </row>
    <row r="1815" spans="3:5" ht="12.75">
      <c r="C1815" s="192"/>
      <c r="D1815" s="192"/>
      <c r="E1815" s="192"/>
    </row>
    <row r="1816" spans="3:5" ht="12.75">
      <c r="C1816" s="192"/>
      <c r="D1816" s="192"/>
      <c r="E1816" s="192"/>
    </row>
    <row r="1817" spans="3:5" ht="12.75">
      <c r="C1817" s="192"/>
      <c r="D1817" s="192"/>
      <c r="E1817" s="192"/>
    </row>
    <row r="1818" spans="3:5" ht="12.75">
      <c r="C1818" s="192"/>
      <c r="D1818" s="192"/>
      <c r="E1818" s="192"/>
    </row>
    <row r="1819" spans="3:5" ht="12.75">
      <c r="C1819" s="192"/>
      <c r="D1819" s="192"/>
      <c r="E1819" s="192"/>
    </row>
    <row r="1820" spans="3:5" ht="12.75">
      <c r="C1820" s="192"/>
      <c r="D1820" s="192"/>
      <c r="E1820" s="192"/>
    </row>
    <row r="1821" spans="3:5" ht="12.75">
      <c r="C1821" s="192"/>
      <c r="D1821" s="192"/>
      <c r="E1821" s="192"/>
    </row>
    <row r="1822" spans="3:5" ht="12.75">
      <c r="C1822" s="192"/>
      <c r="D1822" s="192"/>
      <c r="E1822" s="192"/>
    </row>
    <row r="1823" spans="3:5" ht="12.75">
      <c r="C1823" s="192"/>
      <c r="D1823" s="192"/>
      <c r="E1823" s="192"/>
    </row>
    <row r="1824" spans="3:5" ht="12.75">
      <c r="C1824" s="192"/>
      <c r="D1824" s="192"/>
      <c r="E1824" s="192"/>
    </row>
    <row r="1825" spans="3:5" ht="12.75">
      <c r="C1825" s="192"/>
      <c r="D1825" s="192"/>
      <c r="E1825" s="192"/>
    </row>
    <row r="1826" spans="3:5" ht="12.75">
      <c r="C1826" s="192"/>
      <c r="D1826" s="192"/>
      <c r="E1826" s="192"/>
    </row>
    <row r="1827" spans="3:5" ht="12.75">
      <c r="C1827" s="192"/>
      <c r="D1827" s="192"/>
      <c r="E1827" s="192"/>
    </row>
    <row r="1828" spans="3:5" ht="12.75">
      <c r="C1828" s="192"/>
      <c r="D1828" s="192"/>
      <c r="E1828" s="192"/>
    </row>
    <row r="1829" spans="3:5" ht="12.75">
      <c r="C1829" s="192"/>
      <c r="D1829" s="192"/>
      <c r="E1829" s="192"/>
    </row>
    <row r="1830" spans="3:5" ht="12.75">
      <c r="C1830" s="192"/>
      <c r="D1830" s="192"/>
      <c r="E1830" s="192"/>
    </row>
    <row r="1831" spans="3:5" ht="12.75">
      <c r="C1831" s="192"/>
      <c r="D1831" s="192"/>
      <c r="E1831" s="192"/>
    </row>
    <row r="1832" spans="3:5" ht="12.75">
      <c r="C1832" s="192"/>
      <c r="D1832" s="192"/>
      <c r="E1832" s="192"/>
    </row>
    <row r="1833" spans="3:5" ht="12.75">
      <c r="C1833" s="192"/>
      <c r="D1833" s="192"/>
      <c r="E1833" s="192"/>
    </row>
    <row r="1834" spans="3:5" ht="12.75">
      <c r="C1834" s="192"/>
      <c r="D1834" s="192"/>
      <c r="E1834" s="192"/>
    </row>
    <row r="1835" spans="3:5" ht="12.75">
      <c r="C1835" s="192"/>
      <c r="D1835" s="192"/>
      <c r="E1835" s="192"/>
    </row>
    <row r="1836" spans="3:5" ht="12.75">
      <c r="C1836" s="192"/>
      <c r="D1836" s="192"/>
      <c r="E1836" s="192"/>
    </row>
    <row r="1837" spans="3:5" ht="12.75">
      <c r="C1837" s="192"/>
      <c r="D1837" s="192"/>
      <c r="E1837" s="192"/>
    </row>
    <row r="1838" spans="3:5" ht="12.75">
      <c r="C1838" s="192"/>
      <c r="D1838" s="192"/>
      <c r="E1838" s="192"/>
    </row>
    <row r="1839" spans="3:5" ht="12.75">
      <c r="C1839" s="192"/>
      <c r="D1839" s="192"/>
      <c r="E1839" s="192"/>
    </row>
    <row r="1840" spans="3:5" ht="12.75">
      <c r="C1840" s="192"/>
      <c r="D1840" s="192"/>
      <c r="E1840" s="192"/>
    </row>
    <row r="1841" spans="3:5" ht="12.75">
      <c r="C1841" s="192"/>
      <c r="D1841" s="192"/>
      <c r="E1841" s="192"/>
    </row>
    <row r="1842" spans="3:5" ht="12.75">
      <c r="C1842" s="192"/>
      <c r="D1842" s="192"/>
      <c r="E1842" s="192"/>
    </row>
    <row r="1843" spans="3:5" ht="12.75">
      <c r="C1843" s="192"/>
      <c r="D1843" s="192"/>
      <c r="E1843" s="192"/>
    </row>
    <row r="1844" spans="3:5" ht="12.75">
      <c r="C1844" s="192"/>
      <c r="D1844" s="192"/>
      <c r="E1844" s="192"/>
    </row>
    <row r="1845" spans="3:5" ht="12.75">
      <c r="C1845" s="192"/>
      <c r="D1845" s="192"/>
      <c r="E1845" s="192"/>
    </row>
    <row r="1846" spans="3:5" ht="12.75">
      <c r="C1846" s="192"/>
      <c r="D1846" s="192"/>
      <c r="E1846" s="192"/>
    </row>
    <row r="1847" spans="3:5" ht="12.75">
      <c r="C1847" s="192"/>
      <c r="D1847" s="192"/>
      <c r="E1847" s="192"/>
    </row>
    <row r="1848" spans="3:5" ht="12.75">
      <c r="C1848" s="192"/>
      <c r="D1848" s="192"/>
      <c r="E1848" s="192"/>
    </row>
    <row r="1849" spans="3:5" ht="12.75">
      <c r="C1849" s="192"/>
      <c r="D1849" s="192"/>
      <c r="E1849" s="192"/>
    </row>
    <row r="1850" spans="3:5" ht="12.75">
      <c r="C1850" s="192"/>
      <c r="D1850" s="192"/>
      <c r="E1850" s="192"/>
    </row>
    <row r="1851" spans="3:5" ht="12.75">
      <c r="C1851" s="192"/>
      <c r="D1851" s="192"/>
      <c r="E1851" s="192"/>
    </row>
    <row r="1852" spans="3:5" ht="12.75">
      <c r="C1852" s="192"/>
      <c r="D1852" s="192"/>
      <c r="E1852" s="192"/>
    </row>
    <row r="1853" spans="3:5" ht="12.75">
      <c r="C1853" s="192"/>
      <c r="D1853" s="192"/>
      <c r="E1853" s="192"/>
    </row>
    <row r="1854" spans="3:5" ht="12.75">
      <c r="C1854" s="192"/>
      <c r="D1854" s="192"/>
      <c r="E1854" s="192"/>
    </row>
    <row r="1855" spans="3:5" ht="12.75">
      <c r="C1855" s="192"/>
      <c r="D1855" s="192"/>
      <c r="E1855" s="192"/>
    </row>
    <row r="1856" spans="3:5" ht="12.75">
      <c r="C1856" s="192"/>
      <c r="D1856" s="192"/>
      <c r="E1856" s="192"/>
    </row>
    <row r="1857" spans="3:5" ht="12.75">
      <c r="C1857" s="192"/>
      <c r="D1857" s="192"/>
      <c r="E1857" s="192"/>
    </row>
    <row r="1858" spans="3:5" ht="12.75">
      <c r="C1858" s="192"/>
      <c r="D1858" s="192"/>
      <c r="E1858" s="192"/>
    </row>
    <row r="1859" spans="3:5" ht="12.75">
      <c r="C1859" s="192"/>
      <c r="D1859" s="192"/>
      <c r="E1859" s="192"/>
    </row>
    <row r="1860" spans="3:5" ht="12.75">
      <c r="C1860" s="192"/>
      <c r="D1860" s="192"/>
      <c r="E1860" s="192"/>
    </row>
    <row r="1861" spans="3:5" ht="12.75">
      <c r="C1861" s="192"/>
      <c r="D1861" s="192"/>
      <c r="E1861" s="192"/>
    </row>
    <row r="1862" spans="3:5" ht="12.75">
      <c r="C1862" s="192"/>
      <c r="D1862" s="192"/>
      <c r="E1862" s="192"/>
    </row>
    <row r="1863" spans="3:5" ht="12.75">
      <c r="C1863" s="192"/>
      <c r="D1863" s="192"/>
      <c r="E1863" s="192"/>
    </row>
    <row r="1864" spans="3:5" ht="12.75">
      <c r="C1864" s="192"/>
      <c r="D1864" s="192"/>
      <c r="E1864" s="192"/>
    </row>
    <row r="1865" spans="3:5" ht="12.75">
      <c r="C1865" s="192"/>
      <c r="D1865" s="192"/>
      <c r="E1865" s="192"/>
    </row>
    <row r="1866" spans="3:5" ht="12.75">
      <c r="C1866" s="192"/>
      <c r="D1866" s="192"/>
      <c r="E1866" s="192"/>
    </row>
    <row r="1867" spans="3:5" ht="12.75">
      <c r="C1867" s="192"/>
      <c r="D1867" s="192"/>
      <c r="E1867" s="192"/>
    </row>
    <row r="1868" spans="3:5" ht="12.75">
      <c r="C1868" s="192"/>
      <c r="D1868" s="192"/>
      <c r="E1868" s="192"/>
    </row>
    <row r="1869" spans="3:5" ht="12.75">
      <c r="C1869" s="192"/>
      <c r="D1869" s="192"/>
      <c r="E1869" s="192"/>
    </row>
    <row r="1870" spans="3:5" ht="12.75">
      <c r="C1870" s="192"/>
      <c r="D1870" s="192"/>
      <c r="E1870" s="192"/>
    </row>
    <row r="1871" spans="3:5" ht="12.75">
      <c r="C1871" s="192"/>
      <c r="D1871" s="192"/>
      <c r="E1871" s="192"/>
    </row>
    <row r="1872" spans="3:5" ht="12.75">
      <c r="C1872" s="192"/>
      <c r="D1872" s="192"/>
      <c r="E1872" s="192"/>
    </row>
    <row r="1873" spans="3:5" ht="12.75">
      <c r="C1873" s="192"/>
      <c r="D1873" s="192"/>
      <c r="E1873" s="192"/>
    </row>
    <row r="1874" spans="3:5" ht="12.75">
      <c r="C1874" s="192"/>
      <c r="D1874" s="192"/>
      <c r="E1874" s="192"/>
    </row>
    <row r="1875" spans="3:5" ht="12.75">
      <c r="C1875" s="192"/>
      <c r="D1875" s="192"/>
      <c r="E1875" s="192"/>
    </row>
    <row r="1876" spans="3:5" ht="12.75">
      <c r="C1876" s="192"/>
      <c r="D1876" s="192"/>
      <c r="E1876" s="192"/>
    </row>
    <row r="1877" spans="3:5" ht="12.75">
      <c r="C1877" s="192"/>
      <c r="D1877" s="192"/>
      <c r="E1877" s="192"/>
    </row>
    <row r="1878" spans="3:5" ht="12.75">
      <c r="C1878" s="192"/>
      <c r="D1878" s="192"/>
      <c r="E1878" s="192"/>
    </row>
    <row r="1879" spans="3:5" ht="12.75">
      <c r="C1879" s="192"/>
      <c r="D1879" s="192"/>
      <c r="E1879" s="192"/>
    </row>
    <row r="1880" spans="3:5" ht="12.75">
      <c r="C1880" s="192"/>
      <c r="D1880" s="192"/>
      <c r="E1880" s="192"/>
    </row>
    <row r="1881" spans="3:5" ht="12.75">
      <c r="C1881" s="192"/>
      <c r="D1881" s="192"/>
      <c r="E1881" s="192"/>
    </row>
    <row r="1882" spans="3:5" ht="12.75">
      <c r="C1882" s="192"/>
      <c r="D1882" s="192"/>
      <c r="E1882" s="192"/>
    </row>
    <row r="1883" spans="3:5" ht="12.75">
      <c r="C1883" s="192"/>
      <c r="D1883" s="192"/>
      <c r="E1883" s="192"/>
    </row>
    <row r="1884" spans="3:5" ht="12.75">
      <c r="C1884" s="192"/>
      <c r="D1884" s="192"/>
      <c r="E1884" s="192"/>
    </row>
    <row r="1885" spans="3:5" ht="12.75">
      <c r="C1885" s="192"/>
      <c r="D1885" s="192"/>
      <c r="E1885" s="192"/>
    </row>
    <row r="1886" spans="3:5" ht="12.75">
      <c r="C1886" s="192"/>
      <c r="D1886" s="192"/>
      <c r="E1886" s="192"/>
    </row>
    <row r="1887" spans="3:5" ht="12.75">
      <c r="C1887" s="192"/>
      <c r="D1887" s="192"/>
      <c r="E1887" s="192"/>
    </row>
    <row r="1888" spans="3:5" ht="12.75">
      <c r="C1888" s="192"/>
      <c r="D1888" s="192"/>
      <c r="E1888" s="192"/>
    </row>
    <row r="1889" spans="3:5" ht="12.75">
      <c r="C1889" s="192"/>
      <c r="D1889" s="192"/>
      <c r="E1889" s="192"/>
    </row>
    <row r="1890" spans="3:5" ht="12.75">
      <c r="C1890" s="192"/>
      <c r="D1890" s="192"/>
      <c r="E1890" s="192"/>
    </row>
    <row r="1891" spans="3:5" ht="12.75">
      <c r="C1891" s="192"/>
      <c r="D1891" s="192"/>
      <c r="E1891" s="192"/>
    </row>
    <row r="1892" spans="3:5" ht="12.75">
      <c r="C1892" s="192"/>
      <c r="D1892" s="192"/>
      <c r="E1892" s="192"/>
    </row>
    <row r="1893" spans="3:5" ht="12.75">
      <c r="C1893" s="192"/>
      <c r="D1893" s="192"/>
      <c r="E1893" s="192"/>
    </row>
    <row r="1894" spans="3:5" ht="12.75">
      <c r="C1894" s="192"/>
      <c r="D1894" s="192"/>
      <c r="E1894" s="192"/>
    </row>
    <row r="1895" spans="3:5" ht="12.75">
      <c r="C1895" s="192"/>
      <c r="D1895" s="192"/>
      <c r="E1895" s="192"/>
    </row>
    <row r="1896" spans="3:5" ht="12.75">
      <c r="C1896" s="192"/>
      <c r="D1896" s="192"/>
      <c r="E1896" s="192"/>
    </row>
    <row r="1897" spans="3:5" ht="12.75">
      <c r="C1897" s="192"/>
      <c r="D1897" s="192"/>
      <c r="E1897" s="192"/>
    </row>
    <row r="1898" spans="3:5" ht="12.75">
      <c r="C1898" s="192"/>
      <c r="D1898" s="192"/>
      <c r="E1898" s="192"/>
    </row>
    <row r="1899" spans="3:5" ht="12.75">
      <c r="C1899" s="192"/>
      <c r="D1899" s="192"/>
      <c r="E1899" s="192"/>
    </row>
    <row r="1900" spans="3:5" ht="12.75">
      <c r="C1900" s="192"/>
      <c r="D1900" s="192"/>
      <c r="E1900" s="192"/>
    </row>
    <row r="1901" spans="3:5" ht="12.75">
      <c r="C1901" s="192"/>
      <c r="D1901" s="192"/>
      <c r="E1901" s="192"/>
    </row>
    <row r="1902" spans="3:5" ht="12.75">
      <c r="C1902" s="192"/>
      <c r="D1902" s="192"/>
      <c r="E1902" s="192"/>
    </row>
    <row r="1903" spans="3:5" ht="12.75">
      <c r="C1903" s="192"/>
      <c r="D1903" s="192"/>
      <c r="E1903" s="192"/>
    </row>
    <row r="1904" spans="3:5" ht="12.75">
      <c r="C1904" s="192"/>
      <c r="D1904" s="192"/>
      <c r="E1904" s="192"/>
    </row>
    <row r="1905" spans="3:5" ht="12.75">
      <c r="C1905" s="192"/>
      <c r="D1905" s="192"/>
      <c r="E1905" s="192"/>
    </row>
    <row r="1906" spans="3:5" ht="12.75">
      <c r="C1906" s="192"/>
      <c r="D1906" s="192"/>
      <c r="E1906" s="192"/>
    </row>
    <row r="1907" spans="3:5" ht="12.75">
      <c r="C1907" s="192"/>
      <c r="D1907" s="192"/>
      <c r="E1907" s="192"/>
    </row>
    <row r="1908" spans="3:5" ht="12.75">
      <c r="C1908" s="192"/>
      <c r="D1908" s="192"/>
      <c r="E1908" s="192"/>
    </row>
    <row r="1909" spans="3:5" ht="12.75">
      <c r="C1909" s="192"/>
      <c r="D1909" s="192"/>
      <c r="E1909" s="192"/>
    </row>
    <row r="1910" spans="3:5" ht="12.75">
      <c r="C1910" s="192"/>
      <c r="D1910" s="192"/>
      <c r="E1910" s="192"/>
    </row>
    <row r="1911" spans="3:5" ht="12.75">
      <c r="C1911" s="192"/>
      <c r="D1911" s="192"/>
      <c r="E1911" s="192"/>
    </row>
    <row r="1912" spans="3:5" ht="12.75">
      <c r="C1912" s="192"/>
      <c r="D1912" s="192"/>
      <c r="E1912" s="192"/>
    </row>
    <row r="1913" spans="3:5" ht="12.75">
      <c r="C1913" s="192"/>
      <c r="D1913" s="192"/>
      <c r="E1913" s="192"/>
    </row>
    <row r="1914" spans="3:5" ht="12.75">
      <c r="C1914" s="192"/>
      <c r="D1914" s="192"/>
      <c r="E1914" s="192"/>
    </row>
    <row r="1915" spans="3:5" ht="12.75">
      <c r="C1915" s="192"/>
      <c r="D1915" s="192"/>
      <c r="E1915" s="192"/>
    </row>
    <row r="1916" spans="3:5" ht="12.75">
      <c r="C1916" s="192"/>
      <c r="D1916" s="192"/>
      <c r="E1916" s="192"/>
    </row>
    <row r="1917" spans="3:5" ht="12.75">
      <c r="C1917" s="192"/>
      <c r="D1917" s="192"/>
      <c r="E1917" s="192"/>
    </row>
    <row r="1918" spans="3:5" ht="12.75">
      <c r="C1918" s="192"/>
      <c r="D1918" s="192"/>
      <c r="E1918" s="192"/>
    </row>
    <row r="1919" spans="3:5" ht="12.75">
      <c r="C1919" s="192"/>
      <c r="D1919" s="192"/>
      <c r="E1919" s="192"/>
    </row>
    <row r="1920" spans="3:5" ht="12.75">
      <c r="C1920" s="192"/>
      <c r="D1920" s="192"/>
      <c r="E1920" s="192"/>
    </row>
    <row r="1921" spans="3:5" ht="12.75">
      <c r="C1921" s="192"/>
      <c r="D1921" s="192"/>
      <c r="E1921" s="192"/>
    </row>
    <row r="1922" spans="3:5" ht="12.75">
      <c r="C1922" s="192"/>
      <c r="D1922" s="192"/>
      <c r="E1922" s="192"/>
    </row>
    <row r="1923" spans="3:5" ht="12.75">
      <c r="C1923" s="192"/>
      <c r="D1923" s="192"/>
      <c r="E1923" s="192"/>
    </row>
    <row r="1924" spans="3:5" ht="12.75">
      <c r="C1924" s="192"/>
      <c r="D1924" s="192"/>
      <c r="E1924" s="192"/>
    </row>
    <row r="1925" spans="3:5" ht="12.75">
      <c r="C1925" s="192"/>
      <c r="D1925" s="192"/>
      <c r="E1925" s="192"/>
    </row>
    <row r="1926" spans="3:5" ht="12.75">
      <c r="C1926" s="192"/>
      <c r="D1926" s="192"/>
      <c r="E1926" s="192"/>
    </row>
    <row r="1927" spans="3:5" ht="12.75">
      <c r="C1927" s="192"/>
      <c r="D1927" s="192"/>
      <c r="E1927" s="192"/>
    </row>
    <row r="1928" spans="3:5" ht="12.75">
      <c r="C1928" s="192"/>
      <c r="D1928" s="192"/>
      <c r="E1928" s="192"/>
    </row>
    <row r="1929" spans="3:5" ht="12.75">
      <c r="C1929" s="192"/>
      <c r="D1929" s="192"/>
      <c r="E1929" s="192"/>
    </row>
    <row r="1930" spans="3:5" ht="12.75">
      <c r="C1930" s="192"/>
      <c r="D1930" s="192"/>
      <c r="E1930" s="192"/>
    </row>
    <row r="1931" spans="3:5" ht="12.75">
      <c r="C1931" s="192"/>
      <c r="D1931" s="192"/>
      <c r="E1931" s="192"/>
    </row>
    <row r="1932" spans="3:5" ht="12.75">
      <c r="C1932" s="192"/>
      <c r="D1932" s="192"/>
      <c r="E1932" s="192"/>
    </row>
    <row r="1933" spans="3:5" ht="12.75">
      <c r="C1933" s="192"/>
      <c r="D1933" s="192"/>
      <c r="E1933" s="192"/>
    </row>
    <row r="1934" spans="3:5" ht="12.75">
      <c r="C1934" s="192"/>
      <c r="D1934" s="192"/>
      <c r="E1934" s="192"/>
    </row>
    <row r="1935" spans="3:5" ht="12.75">
      <c r="C1935" s="192"/>
      <c r="D1935" s="192"/>
      <c r="E1935" s="192"/>
    </row>
    <row r="1936" spans="3:5" ht="12.75">
      <c r="C1936" s="192"/>
      <c r="D1936" s="192"/>
      <c r="E1936" s="192"/>
    </row>
    <row r="1937" spans="3:5" ht="12.75">
      <c r="C1937" s="192"/>
      <c r="D1937" s="192"/>
      <c r="E1937" s="192"/>
    </row>
    <row r="1938" spans="3:5" ht="12.75">
      <c r="C1938" s="192"/>
      <c r="D1938" s="192"/>
      <c r="E1938" s="192"/>
    </row>
    <row r="1939" spans="3:5" ht="12.75">
      <c r="C1939" s="192"/>
      <c r="D1939" s="192"/>
      <c r="E1939" s="192"/>
    </row>
    <row r="1940" spans="3:5" ht="12.75">
      <c r="C1940" s="192"/>
      <c r="D1940" s="192"/>
      <c r="E1940" s="192"/>
    </row>
    <row r="1941" spans="3:5" ht="12.75">
      <c r="C1941" s="192"/>
      <c r="D1941" s="192"/>
      <c r="E1941" s="192"/>
    </row>
    <row r="1942" spans="3:5" ht="12.75">
      <c r="C1942" s="192"/>
      <c r="D1942" s="192"/>
      <c r="E1942" s="192"/>
    </row>
    <row r="1943" spans="3:5" ht="12.75">
      <c r="C1943" s="192"/>
      <c r="D1943" s="192"/>
      <c r="E1943" s="192"/>
    </row>
    <row r="1944" spans="3:5" ht="12.75">
      <c r="C1944" s="192"/>
      <c r="D1944" s="192"/>
      <c r="E1944" s="192"/>
    </row>
    <row r="1945" spans="3:5" ht="12.75">
      <c r="C1945" s="192"/>
      <c r="D1945" s="192"/>
      <c r="E1945" s="192"/>
    </row>
    <row r="1946" spans="3:5" ht="12.75">
      <c r="C1946" s="192"/>
      <c r="D1946" s="192"/>
      <c r="E1946" s="192"/>
    </row>
    <row r="1947" spans="3:5" ht="12.75">
      <c r="C1947" s="192"/>
      <c r="D1947" s="192"/>
      <c r="E1947" s="192"/>
    </row>
    <row r="1948" spans="3:5" ht="12.75">
      <c r="C1948" s="192"/>
      <c r="D1948" s="192"/>
      <c r="E1948" s="192"/>
    </row>
    <row r="1949" spans="3:5" ht="12.75">
      <c r="C1949" s="192"/>
      <c r="D1949" s="192"/>
      <c r="E1949" s="192"/>
    </row>
  </sheetData>
  <sheetProtection password="87EF" sheet="1" insertColumns="0" insertRows="0" deleteColumns="0" deleteRows="0"/>
  <protectedRanges>
    <protectedRange sqref="L10:O90" name="Диапазон3"/>
    <protectedRange sqref="L94:P97" name="Диапазон2"/>
    <protectedRange sqref="L10:O90" name="Диапазон1"/>
  </protectedRanges>
  <mergeCells count="897">
    <mergeCell ref="A381:E381"/>
    <mergeCell ref="F381:H381"/>
    <mergeCell ref="K381:N381"/>
    <mergeCell ref="O381:P381"/>
    <mergeCell ref="A379:E379"/>
    <mergeCell ref="F379:H379"/>
    <mergeCell ref="K379:N379"/>
    <mergeCell ref="O379:P379"/>
    <mergeCell ref="A380:E380"/>
    <mergeCell ref="F380:H380"/>
    <mergeCell ref="K380:N380"/>
    <mergeCell ref="O380:P380"/>
    <mergeCell ref="A377:E377"/>
    <mergeCell ref="F377:H377"/>
    <mergeCell ref="K377:N377"/>
    <mergeCell ref="O377:P377"/>
    <mergeCell ref="A378:E378"/>
    <mergeCell ref="F378:H378"/>
    <mergeCell ref="K378:N378"/>
    <mergeCell ref="O378:P378"/>
    <mergeCell ref="A375:E375"/>
    <mergeCell ref="F375:H375"/>
    <mergeCell ref="K375:N375"/>
    <mergeCell ref="O375:P375"/>
    <mergeCell ref="A376:E376"/>
    <mergeCell ref="F376:H376"/>
    <mergeCell ref="K376:N376"/>
    <mergeCell ref="O376:P376"/>
    <mergeCell ref="A373:E373"/>
    <mergeCell ref="F373:H373"/>
    <mergeCell ref="K373:N373"/>
    <mergeCell ref="O373:P373"/>
    <mergeCell ref="A374:E374"/>
    <mergeCell ref="F374:H374"/>
    <mergeCell ref="K374:N374"/>
    <mergeCell ref="O374:P374"/>
    <mergeCell ref="A371:E371"/>
    <mergeCell ref="F371:H371"/>
    <mergeCell ref="K371:N371"/>
    <mergeCell ref="O371:P371"/>
    <mergeCell ref="A372:E372"/>
    <mergeCell ref="F372:H372"/>
    <mergeCell ref="K372:N372"/>
    <mergeCell ref="O372:P372"/>
    <mergeCell ref="F366:H366"/>
    <mergeCell ref="K366:N366"/>
    <mergeCell ref="O366:P366"/>
    <mergeCell ref="A367:H367"/>
    <mergeCell ref="K367:Q368"/>
    <mergeCell ref="A368:E370"/>
    <mergeCell ref="F368:H370"/>
    <mergeCell ref="K369:N370"/>
    <mergeCell ref="O369:P370"/>
    <mergeCell ref="Q369:Q370"/>
    <mergeCell ref="F364:H364"/>
    <mergeCell ref="K364:N364"/>
    <mergeCell ref="O364:P364"/>
    <mergeCell ref="A365:E365"/>
    <mergeCell ref="F365:H365"/>
    <mergeCell ref="K365:N365"/>
    <mergeCell ref="O365:P365"/>
    <mergeCell ref="A366:E366"/>
    <mergeCell ref="A362:E362"/>
    <mergeCell ref="F362:H362"/>
    <mergeCell ref="K362:N362"/>
    <mergeCell ref="O362:P362"/>
    <mergeCell ref="A363:E363"/>
    <mergeCell ref="F363:H363"/>
    <mergeCell ref="K363:N363"/>
    <mergeCell ref="O363:P363"/>
    <mergeCell ref="A364:E364"/>
    <mergeCell ref="A358:H358"/>
    <mergeCell ref="K358:Q359"/>
    <mergeCell ref="A359:E361"/>
    <mergeCell ref="F359:H361"/>
    <mergeCell ref="K360:N361"/>
    <mergeCell ref="O360:P361"/>
    <mergeCell ref="Q360:Q361"/>
    <mergeCell ref="A356:E356"/>
    <mergeCell ref="F356:H356"/>
    <mergeCell ref="K356:N356"/>
    <mergeCell ref="O356:P356"/>
    <mergeCell ref="A357:E357"/>
    <mergeCell ref="F357:H357"/>
    <mergeCell ref="K357:N357"/>
    <mergeCell ref="O357:P357"/>
    <mergeCell ref="A354:E354"/>
    <mergeCell ref="F354:H354"/>
    <mergeCell ref="K354:N354"/>
    <mergeCell ref="O354:P354"/>
    <mergeCell ref="A355:E355"/>
    <mergeCell ref="F355:H355"/>
    <mergeCell ref="K355:N355"/>
    <mergeCell ref="O355:P355"/>
    <mergeCell ref="A352:E352"/>
    <mergeCell ref="F352:H352"/>
    <mergeCell ref="K352:N352"/>
    <mergeCell ref="O352:P352"/>
    <mergeCell ref="A353:E353"/>
    <mergeCell ref="F353:H353"/>
    <mergeCell ref="K353:N353"/>
    <mergeCell ref="O353:P353"/>
    <mergeCell ref="A350:E350"/>
    <mergeCell ref="F350:H350"/>
    <mergeCell ref="K350:N350"/>
    <mergeCell ref="O350:P350"/>
    <mergeCell ref="A351:E351"/>
    <mergeCell ref="F351:H351"/>
    <mergeCell ref="K351:N351"/>
    <mergeCell ref="O351:P351"/>
    <mergeCell ref="A348:E348"/>
    <mergeCell ref="F348:H348"/>
    <mergeCell ref="K348:N348"/>
    <mergeCell ref="O348:P348"/>
    <mergeCell ref="A349:E349"/>
    <mergeCell ref="F349:H349"/>
    <mergeCell ref="K349:N349"/>
    <mergeCell ref="O349:P349"/>
    <mergeCell ref="A346:E346"/>
    <mergeCell ref="F346:H346"/>
    <mergeCell ref="K346:N346"/>
    <mergeCell ref="O346:P346"/>
    <mergeCell ref="A347:E347"/>
    <mergeCell ref="F347:H347"/>
    <mergeCell ref="K347:N347"/>
    <mergeCell ref="O347:P347"/>
    <mergeCell ref="F341:H341"/>
    <mergeCell ref="K341:N341"/>
    <mergeCell ref="O341:P341"/>
    <mergeCell ref="A342:H342"/>
    <mergeCell ref="K342:Q343"/>
    <mergeCell ref="A343:E345"/>
    <mergeCell ref="F343:H345"/>
    <mergeCell ref="K344:N345"/>
    <mergeCell ref="O344:P345"/>
    <mergeCell ref="Q344:Q345"/>
    <mergeCell ref="F339:H339"/>
    <mergeCell ref="K339:N339"/>
    <mergeCell ref="O339:P339"/>
    <mergeCell ref="A340:E340"/>
    <mergeCell ref="F340:H340"/>
    <mergeCell ref="K340:N340"/>
    <mergeCell ref="O340:P340"/>
    <mergeCell ref="A341:E341"/>
    <mergeCell ref="A337:E337"/>
    <mergeCell ref="F337:H337"/>
    <mergeCell ref="K337:N337"/>
    <mergeCell ref="O337:P337"/>
    <mergeCell ref="A338:E338"/>
    <mergeCell ref="F338:H338"/>
    <mergeCell ref="K338:N338"/>
    <mergeCell ref="O338:P338"/>
    <mergeCell ref="A339:E339"/>
    <mergeCell ref="A335:E335"/>
    <mergeCell ref="F335:H335"/>
    <mergeCell ref="K335:N335"/>
    <mergeCell ref="O335:P335"/>
    <mergeCell ref="A336:E336"/>
    <mergeCell ref="F336:H336"/>
    <mergeCell ref="K336:N336"/>
    <mergeCell ref="O336:P336"/>
    <mergeCell ref="A333:E333"/>
    <mergeCell ref="F333:H333"/>
    <mergeCell ref="K333:N333"/>
    <mergeCell ref="O333:P333"/>
    <mergeCell ref="A334:E334"/>
    <mergeCell ref="F334:H334"/>
    <mergeCell ref="K334:N334"/>
    <mergeCell ref="O334:P334"/>
    <mergeCell ref="A331:E331"/>
    <mergeCell ref="F331:H331"/>
    <mergeCell ref="K331:N331"/>
    <mergeCell ref="O331:P331"/>
    <mergeCell ref="A332:E332"/>
    <mergeCell ref="F332:H332"/>
    <mergeCell ref="K332:N332"/>
    <mergeCell ref="O332:P332"/>
    <mergeCell ref="A329:E329"/>
    <mergeCell ref="F329:H329"/>
    <mergeCell ref="K329:N329"/>
    <mergeCell ref="O329:P329"/>
    <mergeCell ref="A330:E330"/>
    <mergeCell ref="F330:H330"/>
    <mergeCell ref="K330:N330"/>
    <mergeCell ref="O330:P330"/>
    <mergeCell ref="A327:E327"/>
    <mergeCell ref="F327:H327"/>
    <mergeCell ref="K327:N327"/>
    <mergeCell ref="O327:P327"/>
    <mergeCell ref="A328:E328"/>
    <mergeCell ref="F328:H328"/>
    <mergeCell ref="K328:N328"/>
    <mergeCell ref="O328:P328"/>
    <mergeCell ref="A325:E325"/>
    <mergeCell ref="F325:H325"/>
    <mergeCell ref="K325:N325"/>
    <mergeCell ref="O325:P325"/>
    <mergeCell ref="A326:E326"/>
    <mergeCell ref="F326:H326"/>
    <mergeCell ref="K326:N326"/>
    <mergeCell ref="O326:P326"/>
    <mergeCell ref="A323:E323"/>
    <mergeCell ref="F323:H323"/>
    <mergeCell ref="K323:N323"/>
    <mergeCell ref="O323:P323"/>
    <mergeCell ref="A324:E324"/>
    <mergeCell ref="F324:H324"/>
    <mergeCell ref="K324:N324"/>
    <mergeCell ref="O324:P324"/>
    <mergeCell ref="A321:E321"/>
    <mergeCell ref="F321:H321"/>
    <mergeCell ref="K321:N321"/>
    <mergeCell ref="O321:P321"/>
    <mergeCell ref="A322:E322"/>
    <mergeCell ref="F322:H322"/>
    <mergeCell ref="K322:N322"/>
    <mergeCell ref="O322:P322"/>
    <mergeCell ref="A319:E319"/>
    <mergeCell ref="F319:H319"/>
    <mergeCell ref="K319:N319"/>
    <mergeCell ref="O319:P319"/>
    <mergeCell ref="A320:E320"/>
    <mergeCell ref="F320:H320"/>
    <mergeCell ref="K320:N320"/>
    <mergeCell ref="O320:P320"/>
    <mergeCell ref="D314:E314"/>
    <mergeCell ref="L314:M314"/>
    <mergeCell ref="N314:O314"/>
    <mergeCell ref="A315:H315"/>
    <mergeCell ref="K315:Q316"/>
    <mergeCell ref="A316:E318"/>
    <mergeCell ref="F316:H318"/>
    <mergeCell ref="K317:N318"/>
    <mergeCell ref="O317:P318"/>
    <mergeCell ref="Q317:Q318"/>
    <mergeCell ref="D312:E312"/>
    <mergeCell ref="L312:M312"/>
    <mergeCell ref="N312:O312"/>
    <mergeCell ref="A313:C313"/>
    <mergeCell ref="D313:E313"/>
    <mergeCell ref="L313:M313"/>
    <mergeCell ref="N313:O313"/>
    <mergeCell ref="A314:C314"/>
    <mergeCell ref="A310:C310"/>
    <mergeCell ref="D310:E310"/>
    <mergeCell ref="L310:M310"/>
    <mergeCell ref="N310:O310"/>
    <mergeCell ref="A311:C311"/>
    <mergeCell ref="D311:E311"/>
    <mergeCell ref="L311:M311"/>
    <mergeCell ref="N311:O311"/>
    <mergeCell ref="A312:C312"/>
    <mergeCell ref="A308:C308"/>
    <mergeCell ref="D308:E308"/>
    <mergeCell ref="L308:M308"/>
    <mergeCell ref="N308:O308"/>
    <mergeCell ref="A309:H309"/>
    <mergeCell ref="K309:Q309"/>
    <mergeCell ref="L305:M305"/>
    <mergeCell ref="N305:O305"/>
    <mergeCell ref="A306:H306"/>
    <mergeCell ref="K306:Q306"/>
    <mergeCell ref="A307:C307"/>
    <mergeCell ref="D307:E307"/>
    <mergeCell ref="L307:M307"/>
    <mergeCell ref="N307:O307"/>
    <mergeCell ref="A302:H302"/>
    <mergeCell ref="I302:J307"/>
    <mergeCell ref="K302:Q303"/>
    <mergeCell ref="A303:C305"/>
    <mergeCell ref="D303:E305"/>
    <mergeCell ref="F303:F305"/>
    <mergeCell ref="G303:G305"/>
    <mergeCell ref="H303:H305"/>
    <mergeCell ref="K304:K305"/>
    <mergeCell ref="Q304:Q305"/>
    <mergeCell ref="A299:E299"/>
    <mergeCell ref="L299:M299"/>
    <mergeCell ref="N299:O299"/>
    <mergeCell ref="L304:P304"/>
    <mergeCell ref="A300:E300"/>
    <mergeCell ref="L300:M300"/>
    <mergeCell ref="N300:O300"/>
    <mergeCell ref="A301:E301"/>
    <mergeCell ref="L301:M301"/>
    <mergeCell ref="N301:O301"/>
    <mergeCell ref="A297:E297"/>
    <mergeCell ref="L297:M297"/>
    <mergeCell ref="N297:O297"/>
    <mergeCell ref="A298:E298"/>
    <mergeCell ref="L298:M298"/>
    <mergeCell ref="N298:O298"/>
    <mergeCell ref="A295:E295"/>
    <mergeCell ref="L295:M295"/>
    <mergeCell ref="N295:O295"/>
    <mergeCell ref="A296:E296"/>
    <mergeCell ref="L296:M296"/>
    <mergeCell ref="N296:O296"/>
    <mergeCell ref="A293:E293"/>
    <mergeCell ref="L293:M293"/>
    <mergeCell ref="N293:O293"/>
    <mergeCell ref="A294:E294"/>
    <mergeCell ref="L294:M294"/>
    <mergeCell ref="N294:O294"/>
    <mergeCell ref="A291:E291"/>
    <mergeCell ref="L291:M291"/>
    <mergeCell ref="N291:O291"/>
    <mergeCell ref="A292:E292"/>
    <mergeCell ref="L292:M292"/>
    <mergeCell ref="N292:O292"/>
    <mergeCell ref="A289:E289"/>
    <mergeCell ref="L289:M289"/>
    <mergeCell ref="N289:O289"/>
    <mergeCell ref="A290:E290"/>
    <mergeCell ref="L290:M290"/>
    <mergeCell ref="N290:O290"/>
    <mergeCell ref="A287:E287"/>
    <mergeCell ref="L287:M287"/>
    <mergeCell ref="N287:O287"/>
    <mergeCell ref="A288:E288"/>
    <mergeCell ref="L288:M288"/>
    <mergeCell ref="N288:O288"/>
    <mergeCell ref="A285:E285"/>
    <mergeCell ref="L285:M285"/>
    <mergeCell ref="N285:O285"/>
    <mergeCell ref="A286:E286"/>
    <mergeCell ref="L286:M286"/>
    <mergeCell ref="N286:O286"/>
    <mergeCell ref="A283:E283"/>
    <mergeCell ref="L283:M283"/>
    <mergeCell ref="N283:O283"/>
    <mergeCell ref="A284:E284"/>
    <mergeCell ref="L284:M284"/>
    <mergeCell ref="N284:O284"/>
    <mergeCell ref="A281:E281"/>
    <mergeCell ref="L281:M281"/>
    <mergeCell ref="N281:O281"/>
    <mergeCell ref="A282:E282"/>
    <mergeCell ref="L282:M282"/>
    <mergeCell ref="N282:O282"/>
    <mergeCell ref="A279:E279"/>
    <mergeCell ref="L279:M279"/>
    <mergeCell ref="N279:O279"/>
    <mergeCell ref="A280:E280"/>
    <mergeCell ref="L280:M280"/>
    <mergeCell ref="N280:O280"/>
    <mergeCell ref="A277:E277"/>
    <mergeCell ref="L277:M277"/>
    <mergeCell ref="N277:O277"/>
    <mergeCell ref="A278:E278"/>
    <mergeCell ref="L278:M278"/>
    <mergeCell ref="N278:O278"/>
    <mergeCell ref="A275:E275"/>
    <mergeCell ref="L275:M275"/>
    <mergeCell ref="N275:O275"/>
    <mergeCell ref="A276:E276"/>
    <mergeCell ref="L276:M276"/>
    <mergeCell ref="N276:O276"/>
    <mergeCell ref="A273:E273"/>
    <mergeCell ref="L273:M273"/>
    <mergeCell ref="N273:O273"/>
    <mergeCell ref="A274:E274"/>
    <mergeCell ref="L274:M274"/>
    <mergeCell ref="N274:O274"/>
    <mergeCell ref="I268:J273"/>
    <mergeCell ref="K268:Q269"/>
    <mergeCell ref="A269:E271"/>
    <mergeCell ref="F269:F271"/>
    <mergeCell ref="L271:M271"/>
    <mergeCell ref="N271:O271"/>
    <mergeCell ref="A272:E272"/>
    <mergeCell ref="L272:M272"/>
    <mergeCell ref="N272:O272"/>
    <mergeCell ref="A267:E267"/>
    <mergeCell ref="F267:H267"/>
    <mergeCell ref="K267:N267"/>
    <mergeCell ref="O267:P267"/>
    <mergeCell ref="A268:H268"/>
    <mergeCell ref="G269:G271"/>
    <mergeCell ref="H269:H271"/>
    <mergeCell ref="K270:K271"/>
    <mergeCell ref="L270:P270"/>
    <mergeCell ref="Q270:Q271"/>
    <mergeCell ref="A265:E265"/>
    <mergeCell ref="F265:H265"/>
    <mergeCell ref="K265:N265"/>
    <mergeCell ref="O265:P265"/>
    <mergeCell ref="A266:E266"/>
    <mergeCell ref="F266:H266"/>
    <mergeCell ref="K266:N266"/>
    <mergeCell ref="O266:P266"/>
    <mergeCell ref="A263:E263"/>
    <mergeCell ref="F263:H263"/>
    <mergeCell ref="K263:N263"/>
    <mergeCell ref="O263:P263"/>
    <mergeCell ref="A264:E264"/>
    <mergeCell ref="F264:H264"/>
    <mergeCell ref="K264:N264"/>
    <mergeCell ref="O264:P264"/>
    <mergeCell ref="A261:E261"/>
    <mergeCell ref="F261:H261"/>
    <mergeCell ref="K261:N261"/>
    <mergeCell ref="O261:P261"/>
    <mergeCell ref="A262:E262"/>
    <mergeCell ref="F262:H262"/>
    <mergeCell ref="K262:N262"/>
    <mergeCell ref="O262:P262"/>
    <mergeCell ref="A259:E259"/>
    <mergeCell ref="F259:H259"/>
    <mergeCell ref="K259:N259"/>
    <mergeCell ref="O259:P259"/>
    <mergeCell ref="A260:E260"/>
    <mergeCell ref="F260:H260"/>
    <mergeCell ref="K260:N260"/>
    <mergeCell ref="O260:P260"/>
    <mergeCell ref="A257:E257"/>
    <mergeCell ref="F257:H257"/>
    <mergeCell ref="K257:N257"/>
    <mergeCell ref="O257:P257"/>
    <mergeCell ref="A258:E258"/>
    <mergeCell ref="F258:H258"/>
    <mergeCell ref="K258:N258"/>
    <mergeCell ref="O258:P258"/>
    <mergeCell ref="A255:E255"/>
    <mergeCell ref="F255:H255"/>
    <mergeCell ref="K255:N255"/>
    <mergeCell ref="O255:P255"/>
    <mergeCell ref="A256:E256"/>
    <mergeCell ref="F256:H256"/>
    <mergeCell ref="K256:N256"/>
    <mergeCell ref="O256:P256"/>
    <mergeCell ref="A253:E253"/>
    <mergeCell ref="F253:H253"/>
    <mergeCell ref="K253:N253"/>
    <mergeCell ref="O253:P253"/>
    <mergeCell ref="A254:E254"/>
    <mergeCell ref="F254:H254"/>
    <mergeCell ref="K254:N254"/>
    <mergeCell ref="O254:P254"/>
    <mergeCell ref="A251:E251"/>
    <mergeCell ref="F251:H251"/>
    <mergeCell ref="K251:N251"/>
    <mergeCell ref="O251:P251"/>
    <mergeCell ref="A252:E252"/>
    <mergeCell ref="F252:H252"/>
    <mergeCell ref="K252:N252"/>
    <mergeCell ref="O252:P252"/>
    <mergeCell ref="A249:E249"/>
    <mergeCell ref="F249:H249"/>
    <mergeCell ref="K249:N249"/>
    <mergeCell ref="O249:P249"/>
    <mergeCell ref="A250:E250"/>
    <mergeCell ref="F250:H250"/>
    <mergeCell ref="K250:N250"/>
    <mergeCell ref="O250:P250"/>
    <mergeCell ref="A247:E247"/>
    <mergeCell ref="F247:H247"/>
    <mergeCell ref="K247:N247"/>
    <mergeCell ref="O247:P247"/>
    <mergeCell ref="A248:E248"/>
    <mergeCell ref="F248:H248"/>
    <mergeCell ref="K248:N248"/>
    <mergeCell ref="O248:P248"/>
    <mergeCell ref="A245:E245"/>
    <mergeCell ref="F245:H245"/>
    <mergeCell ref="K245:N245"/>
    <mergeCell ref="O245:P245"/>
    <mergeCell ref="A246:E246"/>
    <mergeCell ref="F246:H246"/>
    <mergeCell ref="K246:N246"/>
    <mergeCell ref="O246:P246"/>
    <mergeCell ref="A243:E243"/>
    <mergeCell ref="F243:H243"/>
    <mergeCell ref="K243:N243"/>
    <mergeCell ref="O243:P243"/>
    <mergeCell ref="A244:E244"/>
    <mergeCell ref="F244:H244"/>
    <mergeCell ref="K244:N244"/>
    <mergeCell ref="O244:P244"/>
    <mergeCell ref="A241:E241"/>
    <mergeCell ref="F241:H241"/>
    <mergeCell ref="K241:N241"/>
    <mergeCell ref="O241:P241"/>
    <mergeCell ref="A242:E242"/>
    <mergeCell ref="F242:H242"/>
    <mergeCell ref="K242:N242"/>
    <mergeCell ref="O242:P242"/>
    <mergeCell ref="A239:E239"/>
    <mergeCell ref="F239:H239"/>
    <mergeCell ref="K239:N239"/>
    <mergeCell ref="O239:P239"/>
    <mergeCell ref="A240:E240"/>
    <mergeCell ref="F240:H240"/>
    <mergeCell ref="K240:N240"/>
    <mergeCell ref="O240:P240"/>
    <mergeCell ref="A237:E237"/>
    <mergeCell ref="F237:H237"/>
    <mergeCell ref="K237:N237"/>
    <mergeCell ref="O237:P237"/>
    <mergeCell ref="A238:E238"/>
    <mergeCell ref="F238:H238"/>
    <mergeCell ref="K238:N238"/>
    <mergeCell ref="O238:P238"/>
    <mergeCell ref="A235:E235"/>
    <mergeCell ref="F235:H235"/>
    <mergeCell ref="K235:N235"/>
    <mergeCell ref="O235:P235"/>
    <mergeCell ref="A236:E236"/>
    <mergeCell ref="F236:H236"/>
    <mergeCell ref="K236:N236"/>
    <mergeCell ref="O236:P236"/>
    <mergeCell ref="A233:E233"/>
    <mergeCell ref="F233:H233"/>
    <mergeCell ref="K233:N233"/>
    <mergeCell ref="O233:P233"/>
    <mergeCell ref="A234:E234"/>
    <mergeCell ref="F234:H234"/>
    <mergeCell ref="K234:N234"/>
    <mergeCell ref="O234:P234"/>
    <mergeCell ref="A229:H229"/>
    <mergeCell ref="K229:Q230"/>
    <mergeCell ref="A230:E232"/>
    <mergeCell ref="F230:H232"/>
    <mergeCell ref="K231:N232"/>
    <mergeCell ref="O231:P232"/>
    <mergeCell ref="Q231:Q232"/>
    <mergeCell ref="A226:E226"/>
    <mergeCell ref="K226:M226"/>
    <mergeCell ref="A227:E227"/>
    <mergeCell ref="K227:M227"/>
    <mergeCell ref="A221:D221"/>
    <mergeCell ref="K221:L221"/>
    <mergeCell ref="A222:D222"/>
    <mergeCell ref="K222:L222"/>
    <mergeCell ref="A219:D219"/>
    <mergeCell ref="K219:L219"/>
    <mergeCell ref="A228:E228"/>
    <mergeCell ref="K228:M228"/>
    <mergeCell ref="A223:D223"/>
    <mergeCell ref="K223:L223"/>
    <mergeCell ref="A224:D224"/>
    <mergeCell ref="K224:L224"/>
    <mergeCell ref="A225:D225"/>
    <mergeCell ref="K225:L225"/>
    <mergeCell ref="M215:P216"/>
    <mergeCell ref="Q215:Q216"/>
    <mergeCell ref="A217:D217"/>
    <mergeCell ref="K217:L217"/>
    <mergeCell ref="A218:D218"/>
    <mergeCell ref="K218:L218"/>
    <mergeCell ref="N210:O210"/>
    <mergeCell ref="A211:E211"/>
    <mergeCell ref="A212:E212"/>
    <mergeCell ref="A220:D220"/>
    <mergeCell ref="K220:L220"/>
    <mergeCell ref="A213:H213"/>
    <mergeCell ref="I213:J216"/>
    <mergeCell ref="K213:Q214"/>
    <mergeCell ref="A214:H216"/>
    <mergeCell ref="K215:L216"/>
    <mergeCell ref="L209:M209"/>
    <mergeCell ref="N209:O209"/>
    <mergeCell ref="A208:E208"/>
    <mergeCell ref="I210:J212"/>
    <mergeCell ref="L210:M210"/>
    <mergeCell ref="L211:M211"/>
    <mergeCell ref="N211:O211"/>
    <mergeCell ref="L212:M212"/>
    <mergeCell ref="N212:O212"/>
    <mergeCell ref="N208:O208"/>
    <mergeCell ref="A209:E209"/>
    <mergeCell ref="L208:M208"/>
    <mergeCell ref="A206:E206"/>
    <mergeCell ref="L206:M206"/>
    <mergeCell ref="N206:O206"/>
    <mergeCell ref="A207:E207"/>
    <mergeCell ref="L207:M207"/>
    <mergeCell ref="N207:O207"/>
    <mergeCell ref="K197:L197"/>
    <mergeCell ref="A205:E205"/>
    <mergeCell ref="L205:M205"/>
    <mergeCell ref="N205:O205"/>
    <mergeCell ref="A204:E204"/>
    <mergeCell ref="L204:M204"/>
    <mergeCell ref="N204:O204"/>
    <mergeCell ref="A198:D198"/>
    <mergeCell ref="K198:L198"/>
    <mergeCell ref="A199:D199"/>
    <mergeCell ref="K199:L199"/>
    <mergeCell ref="A200:H200"/>
    <mergeCell ref="I200:J205"/>
    <mergeCell ref="K200:Q201"/>
    <mergeCell ref="L202:P202"/>
    <mergeCell ref="Q202:Q203"/>
    <mergeCell ref="L203:M203"/>
    <mergeCell ref="N203:O203"/>
    <mergeCell ref="A193:D193"/>
    <mergeCell ref="K193:L193"/>
    <mergeCell ref="A201:E203"/>
    <mergeCell ref="F201:H202"/>
    <mergeCell ref="K202:K203"/>
    <mergeCell ref="A195:D195"/>
    <mergeCell ref="K195:L195"/>
    <mergeCell ref="A196:D196"/>
    <mergeCell ref="K196:L196"/>
    <mergeCell ref="A197:D197"/>
    <mergeCell ref="A194:D194"/>
    <mergeCell ref="K194:L194"/>
    <mergeCell ref="A189:D189"/>
    <mergeCell ref="K189:L189"/>
    <mergeCell ref="A190:D190"/>
    <mergeCell ref="K190:L190"/>
    <mergeCell ref="A191:D191"/>
    <mergeCell ref="K191:L191"/>
    <mergeCell ref="A192:D192"/>
    <mergeCell ref="K192:L192"/>
    <mergeCell ref="A188:D188"/>
    <mergeCell ref="K188:L188"/>
    <mergeCell ref="A181:E181"/>
    <mergeCell ref="L181:M181"/>
    <mergeCell ref="A186:D186"/>
    <mergeCell ref="K186:L186"/>
    <mergeCell ref="A187:D187"/>
    <mergeCell ref="K187:L187"/>
    <mergeCell ref="N181:O181"/>
    <mergeCell ref="A182:H182"/>
    <mergeCell ref="K182:Q183"/>
    <mergeCell ref="A183:D185"/>
    <mergeCell ref="E183:H184"/>
    <mergeCell ref="K184:L185"/>
    <mergeCell ref="M184:P184"/>
    <mergeCell ref="Q184:Q185"/>
    <mergeCell ref="K178:P178"/>
    <mergeCell ref="A179:E179"/>
    <mergeCell ref="L179:M179"/>
    <mergeCell ref="N179:O179"/>
    <mergeCell ref="A180:E180"/>
    <mergeCell ref="L180:M180"/>
    <mergeCell ref="N180:O180"/>
    <mergeCell ref="A178:H178"/>
    <mergeCell ref="A176:E176"/>
    <mergeCell ref="L176:M176"/>
    <mergeCell ref="N176:O176"/>
    <mergeCell ref="A177:E177"/>
    <mergeCell ref="L177:M177"/>
    <mergeCell ref="N177:O177"/>
    <mergeCell ref="A173:E173"/>
    <mergeCell ref="L173:M173"/>
    <mergeCell ref="N173:O173"/>
    <mergeCell ref="A174:H174"/>
    <mergeCell ref="K174:P174"/>
    <mergeCell ref="A175:E175"/>
    <mergeCell ref="L175:M175"/>
    <mergeCell ref="N175:O175"/>
    <mergeCell ref="A170:H170"/>
    <mergeCell ref="K170:P170"/>
    <mergeCell ref="A171:E171"/>
    <mergeCell ref="L171:M171"/>
    <mergeCell ref="N171:O171"/>
    <mergeCell ref="A172:E172"/>
    <mergeCell ref="L172:M172"/>
    <mergeCell ref="N172:O172"/>
    <mergeCell ref="H168:H169"/>
    <mergeCell ref="K168:K169"/>
    <mergeCell ref="L168:P168"/>
    <mergeCell ref="Q168:Q169"/>
    <mergeCell ref="L169:M169"/>
    <mergeCell ref="N169:O169"/>
    <mergeCell ref="A166:E166"/>
    <mergeCell ref="F166:H166"/>
    <mergeCell ref="K166:N166"/>
    <mergeCell ref="O166:P166"/>
    <mergeCell ref="A167:H167"/>
    <mergeCell ref="I167:J173"/>
    <mergeCell ref="K167:Q167"/>
    <mergeCell ref="A168:E169"/>
    <mergeCell ref="F168:F169"/>
    <mergeCell ref="G168:G169"/>
    <mergeCell ref="A164:E164"/>
    <mergeCell ref="F164:H164"/>
    <mergeCell ref="K164:N164"/>
    <mergeCell ref="O164:P164"/>
    <mergeCell ref="A165:E165"/>
    <mergeCell ref="F165:H165"/>
    <mergeCell ref="K165:N165"/>
    <mergeCell ref="O165:P165"/>
    <mergeCell ref="A162:E162"/>
    <mergeCell ref="F162:H162"/>
    <mergeCell ref="K162:N162"/>
    <mergeCell ref="O162:P162"/>
    <mergeCell ref="A163:E163"/>
    <mergeCell ref="F163:H163"/>
    <mergeCell ref="K163:N163"/>
    <mergeCell ref="O163:P163"/>
    <mergeCell ref="A160:E160"/>
    <mergeCell ref="F160:H160"/>
    <mergeCell ref="K160:N160"/>
    <mergeCell ref="O160:P160"/>
    <mergeCell ref="A161:E161"/>
    <mergeCell ref="F161:H161"/>
    <mergeCell ref="K161:N161"/>
    <mergeCell ref="O161:P161"/>
    <mergeCell ref="A158:E158"/>
    <mergeCell ref="F158:H158"/>
    <mergeCell ref="K158:N158"/>
    <mergeCell ref="O158:P158"/>
    <mergeCell ref="A159:E159"/>
    <mergeCell ref="F159:H159"/>
    <mergeCell ref="K159:N159"/>
    <mergeCell ref="O159:P159"/>
    <mergeCell ref="O157:P157"/>
    <mergeCell ref="Q154:Q155"/>
    <mergeCell ref="A156:E156"/>
    <mergeCell ref="F156:H156"/>
    <mergeCell ref="K156:N156"/>
    <mergeCell ref="O156:P156"/>
    <mergeCell ref="F153:H155"/>
    <mergeCell ref="K154:N155"/>
    <mergeCell ref="O154:P155"/>
    <mergeCell ref="B151:D151"/>
    <mergeCell ref="K151:M151"/>
    <mergeCell ref="A157:E157"/>
    <mergeCell ref="F157:H157"/>
    <mergeCell ref="K157:N157"/>
    <mergeCell ref="B148:D148"/>
    <mergeCell ref="K148:M148"/>
    <mergeCell ref="A152:H152"/>
    <mergeCell ref="K152:Q153"/>
    <mergeCell ref="A153:E155"/>
    <mergeCell ref="B150:D150"/>
    <mergeCell ref="K150:M150"/>
    <mergeCell ref="B149:D149"/>
    <mergeCell ref="K149:M149"/>
    <mergeCell ref="B144:D144"/>
    <mergeCell ref="K144:M144"/>
    <mergeCell ref="B145:D145"/>
    <mergeCell ref="K145:M145"/>
    <mergeCell ref="B146:D146"/>
    <mergeCell ref="K146:M146"/>
    <mergeCell ref="B147:D147"/>
    <mergeCell ref="K147:M147"/>
    <mergeCell ref="Q136:Q137"/>
    <mergeCell ref="B138:D138"/>
    <mergeCell ref="K138:M138"/>
    <mergeCell ref="B139:D139"/>
    <mergeCell ref="K139:M139"/>
    <mergeCell ref="H136:H137"/>
    <mergeCell ref="K136:M137"/>
    <mergeCell ref="N136:P136"/>
    <mergeCell ref="B143:D143"/>
    <mergeCell ref="K143:M143"/>
    <mergeCell ref="B140:D140"/>
    <mergeCell ref="K140:M140"/>
    <mergeCell ref="B141:D141"/>
    <mergeCell ref="K141:M141"/>
    <mergeCell ref="B142:D142"/>
    <mergeCell ref="K142:M142"/>
    <mergeCell ref="A134:E134"/>
    <mergeCell ref="L134:M134"/>
    <mergeCell ref="N134:O134"/>
    <mergeCell ref="A135:H135"/>
    <mergeCell ref="I135:J138"/>
    <mergeCell ref="K135:Q135"/>
    <mergeCell ref="A136:D137"/>
    <mergeCell ref="E136:E137"/>
    <mergeCell ref="F136:F137"/>
    <mergeCell ref="G136:G137"/>
    <mergeCell ref="A132:E132"/>
    <mergeCell ref="L132:M132"/>
    <mergeCell ref="N132:O132"/>
    <mergeCell ref="A133:E133"/>
    <mergeCell ref="L133:M133"/>
    <mergeCell ref="N133:O133"/>
    <mergeCell ref="A130:E130"/>
    <mergeCell ref="L130:M130"/>
    <mergeCell ref="N130:O130"/>
    <mergeCell ref="A131:E131"/>
    <mergeCell ref="L131:M131"/>
    <mergeCell ref="N131:O131"/>
    <mergeCell ref="A128:E128"/>
    <mergeCell ref="L128:M128"/>
    <mergeCell ref="N128:O128"/>
    <mergeCell ref="A129:E129"/>
    <mergeCell ref="L129:M129"/>
    <mergeCell ref="N129:O129"/>
    <mergeCell ref="A126:E126"/>
    <mergeCell ref="L126:M126"/>
    <mergeCell ref="N126:O126"/>
    <mergeCell ref="A127:E127"/>
    <mergeCell ref="L127:M127"/>
    <mergeCell ref="N127:O127"/>
    <mergeCell ref="L123:P123"/>
    <mergeCell ref="Q123:Q125"/>
    <mergeCell ref="L124:M124"/>
    <mergeCell ref="L125:M125"/>
    <mergeCell ref="N125:O125"/>
    <mergeCell ref="A120:E120"/>
    <mergeCell ref="K120:M120"/>
    <mergeCell ref="A122:H122"/>
    <mergeCell ref="I122:J125"/>
    <mergeCell ref="K122:Q122"/>
    <mergeCell ref="K117:M117"/>
    <mergeCell ref="A118:E118"/>
    <mergeCell ref="K118:M118"/>
    <mergeCell ref="A123:E125"/>
    <mergeCell ref="F123:F125"/>
    <mergeCell ref="G123:G125"/>
    <mergeCell ref="H123:H125"/>
    <mergeCell ref="K123:K125"/>
    <mergeCell ref="A121:E121"/>
    <mergeCell ref="K121:M121"/>
    <mergeCell ref="A119:E119"/>
    <mergeCell ref="K119:M119"/>
    <mergeCell ref="K112:M112"/>
    <mergeCell ref="A113:E113"/>
    <mergeCell ref="K113:M113"/>
    <mergeCell ref="A114:E114"/>
    <mergeCell ref="K114:M114"/>
    <mergeCell ref="A116:E116"/>
    <mergeCell ref="K116:M116"/>
    <mergeCell ref="A117:E117"/>
    <mergeCell ref="K107:M107"/>
    <mergeCell ref="A108:E108"/>
    <mergeCell ref="K108:M108"/>
    <mergeCell ref="A115:E115"/>
    <mergeCell ref="K115:M115"/>
    <mergeCell ref="A110:E110"/>
    <mergeCell ref="K110:M110"/>
    <mergeCell ref="A111:E111"/>
    <mergeCell ref="K111:M111"/>
    <mergeCell ref="A112:E112"/>
    <mergeCell ref="A109:E109"/>
    <mergeCell ref="K109:M109"/>
    <mergeCell ref="A104:E104"/>
    <mergeCell ref="I104:J105"/>
    <mergeCell ref="K104:M104"/>
    <mergeCell ref="A105:E105"/>
    <mergeCell ref="K105:M105"/>
    <mergeCell ref="A106:E106"/>
    <mergeCell ref="K106:M106"/>
    <mergeCell ref="A107:E107"/>
    <mergeCell ref="Q99:Q100"/>
    <mergeCell ref="A101:E101"/>
    <mergeCell ref="K101:M101"/>
    <mergeCell ref="A102:E102"/>
    <mergeCell ref="K102:M102"/>
    <mergeCell ref="K99:M100"/>
    <mergeCell ref="N99:P99"/>
    <mergeCell ref="A103:E103"/>
    <mergeCell ref="K103:M103"/>
    <mergeCell ref="Q92:Q93"/>
    <mergeCell ref="A98:H98"/>
    <mergeCell ref="I98:J101"/>
    <mergeCell ref="K98:Q98"/>
    <mergeCell ref="A99:E100"/>
    <mergeCell ref="F99:F100"/>
    <mergeCell ref="G99:G100"/>
    <mergeCell ref="H99:H100"/>
    <mergeCell ref="H8:H9"/>
    <mergeCell ref="K8:K9"/>
    <mergeCell ref="L8:P8"/>
    <mergeCell ref="E92:E93"/>
    <mergeCell ref="F92:F93"/>
    <mergeCell ref="G92:G93"/>
    <mergeCell ref="H92:H93"/>
    <mergeCell ref="A91:H91"/>
    <mergeCell ref="I91:J96"/>
    <mergeCell ref="K91:Q91"/>
    <mergeCell ref="A92:B93"/>
    <mergeCell ref="C92:C93"/>
    <mergeCell ref="D92:D93"/>
    <mergeCell ref="K92:K93"/>
    <mergeCell ref="L92:P92"/>
    <mergeCell ref="I6:J11"/>
    <mergeCell ref="K6:Q6"/>
    <mergeCell ref="K7:Q7"/>
    <mergeCell ref="A8:B9"/>
    <mergeCell ref="C8:C9"/>
    <mergeCell ref="D8:D9"/>
    <mergeCell ref="E8:E9"/>
    <mergeCell ref="F8:F9"/>
    <mergeCell ref="G8:G9"/>
    <mergeCell ref="Q8:Q9"/>
    <mergeCell ref="B1:C1"/>
    <mergeCell ref="D1:E1"/>
    <mergeCell ref="F1:H1"/>
    <mergeCell ref="A6:H7"/>
    <mergeCell ref="A5:H5"/>
    <mergeCell ref="L5:Q5"/>
    <mergeCell ref="I1:J1"/>
    <mergeCell ref="A4:H4"/>
    <mergeCell ref="L4:Q4"/>
    <mergeCell ref="L1:Q1"/>
    <mergeCell ref="A2:H2"/>
    <mergeCell ref="L2:Q2"/>
    <mergeCell ref="A3:H3"/>
    <mergeCell ref="L3:Q3"/>
  </mergeCells>
  <hyperlinks>
    <hyperlink ref="F1:G1" location="'прайс 2015 крупный опт'!R1C1" display="прайс крупный опт"/>
    <hyperlink ref="A1" location="СОТРУДНИЧЕСТВО!R1C1" display="сотрудничество"/>
    <hyperlink ref="B1:C1" location="'прайс 2015 розница'!R1C1" display="прайс розница"/>
    <hyperlink ref="D1:E1" location="'прайс 2015 мелкий опт'!R1C1" display="прайс мелкий опт"/>
  </hyperlinks>
  <printOptions/>
  <pageMargins left="0.25" right="0.25" top="0.75" bottom="0.75" header="0.3" footer="0.3"/>
  <pageSetup horizontalDpi="600" verticalDpi="600" orientation="portrait" paperSize="9" scale="64" r:id="rId2"/>
  <rowBreaks count="1" manualBreakCount="1">
    <brk id="90" max="16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Düllberg Konzentra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PCxx</dc:creator>
  <cp:keywords/>
  <dc:description/>
  <cp:lastModifiedBy>Арома-Рус</cp:lastModifiedBy>
  <cp:lastPrinted>2017-04-25T12:05:49Z</cp:lastPrinted>
  <dcterms:created xsi:type="dcterms:W3CDTF">1997-09-09T09:14:46Z</dcterms:created>
  <dcterms:modified xsi:type="dcterms:W3CDTF">2017-05-10T08:26:27Z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